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elta.sm.ee/dhs/webdav/b77d55b9454b79f5b1cc7778d0e933cf75d23a74/48201042227/0f5e8507-91ef-42e4-836a-dba54d260801/"/>
    </mc:Choice>
  </mc:AlternateContent>
  <xr:revisionPtr revIDLastSave="0" documentId="13_ncr:1_{57A8D078-3330-4F7F-A312-E931940ABDB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2023-2027" sheetId="5" r:id="rId1"/>
  </sheets>
  <definedNames>
    <definedName name="Tekst6" localSheetId="0">'2023-2027'!$C$2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5" l="1"/>
  <c r="H19" i="5"/>
  <c r="G22" i="5"/>
  <c r="H22" i="5"/>
  <c r="G29" i="5"/>
  <c r="H29" i="5"/>
  <c r="G38" i="5"/>
  <c r="G36" i="5" s="1"/>
  <c r="H38" i="5"/>
  <c r="H36" i="5" s="1"/>
  <c r="I35" i="5"/>
  <c r="F22" i="5"/>
  <c r="F19" i="5"/>
  <c r="E29" i="5"/>
  <c r="E22" i="5"/>
  <c r="E19" i="5"/>
  <c r="C29" i="5"/>
  <c r="D29" i="5"/>
  <c r="D22" i="5"/>
  <c r="D19" i="5"/>
  <c r="C22" i="5"/>
  <c r="F29" i="5"/>
  <c r="F38" i="5"/>
  <c r="F36" i="5" s="1"/>
  <c r="E38" i="5"/>
  <c r="D38" i="5"/>
  <c r="D36" i="5" s="1"/>
  <c r="C38" i="5"/>
  <c r="C36" i="5" s="1"/>
  <c r="I33" i="5"/>
  <c r="I32" i="5"/>
  <c r="I31" i="5"/>
  <c r="I30" i="5"/>
  <c r="I34" i="5"/>
  <c r="I28" i="5"/>
  <c r="I27" i="5"/>
  <c r="I26" i="5"/>
  <c r="I25" i="5"/>
  <c r="I24" i="5"/>
  <c r="I23" i="5"/>
  <c r="I21" i="5"/>
  <c r="I20" i="5"/>
  <c r="C19" i="5"/>
  <c r="D18" i="5" l="1"/>
  <c r="D37" i="5" s="1"/>
  <c r="E46" i="5" s="1"/>
  <c r="E47" i="5" s="1"/>
  <c r="H18" i="5"/>
  <c r="H37" i="5" s="1"/>
  <c r="M46" i="5" s="1"/>
  <c r="M47" i="5" s="1"/>
  <c r="M48" i="5" s="1"/>
  <c r="F18" i="5"/>
  <c r="F37" i="5" s="1"/>
  <c r="I46" i="5" s="1"/>
  <c r="I47" i="5" s="1"/>
  <c r="I49" i="5" s="1"/>
  <c r="G18" i="5"/>
  <c r="G37" i="5" s="1"/>
  <c r="K46" i="5" s="1"/>
  <c r="K47" i="5" s="1"/>
  <c r="K49" i="5" s="1"/>
  <c r="E18" i="5"/>
  <c r="E37" i="5" s="1"/>
  <c r="G46" i="5" s="1"/>
  <c r="G47" i="5" s="1"/>
  <c r="G49" i="5" s="1"/>
  <c r="I29" i="5"/>
  <c r="I36" i="5"/>
  <c r="I19" i="5"/>
  <c r="I22" i="5"/>
  <c r="I38" i="5"/>
  <c r="C18" i="5"/>
  <c r="M49" i="5" l="1"/>
  <c r="G48" i="5"/>
  <c r="K48" i="5"/>
  <c r="I48" i="5"/>
  <c r="E48" i="5"/>
  <c r="E49" i="5"/>
  <c r="C37" i="5"/>
  <c r="C46" i="5" s="1"/>
  <c r="C47" i="5" s="1"/>
  <c r="I18" i="5"/>
  <c r="C48" i="5" l="1"/>
  <c r="C49" i="5"/>
  <c r="O46" i="5"/>
  <c r="O47" i="5" s="1"/>
  <c r="O49" i="5" s="1"/>
  <c r="C39" i="5"/>
  <c r="D39" i="5" s="1"/>
  <c r="E39" i="5" s="1"/>
  <c r="F39" i="5" s="1"/>
  <c r="G39" i="5" s="1"/>
  <c r="H39" i="5" s="1"/>
  <c r="I37" i="5"/>
  <c r="O48" i="5" l="1"/>
</calcChain>
</file>

<file path=xl/sharedStrings.xml><?xml version="1.0" encoding="utf-8"?>
<sst xmlns="http://schemas.openxmlformats.org/spreadsheetml/2006/main" count="88" uniqueCount="71">
  <si>
    <t>Lisa 2</t>
  </si>
  <si>
    <t>TAT eelarve kulukohtade kaupa</t>
  </si>
  <si>
    <t>TAT abikõlblikkuse periood: 01.11.2022–31.12.2027</t>
  </si>
  <si>
    <t>TAT nimi: Ühiskondlikku muutust toetavate sotsiaal- ja tervishoiuteenuste arendamine Ida-Virumaal</t>
  </si>
  <si>
    <t>TAT toetuse saaja: Sotsiaalministeerium</t>
  </si>
  <si>
    <t>TAT partner: Ida-Virumaa Omavalitsuste Liit</t>
  </si>
  <si>
    <t>Rea nr</t>
  </si>
  <si>
    <t>Kulukoht</t>
  </si>
  <si>
    <t>Aasta</t>
  </si>
  <si>
    <t>Kokku</t>
  </si>
  <si>
    <t xml:space="preserve">Abikõlblik kulu </t>
  </si>
  <si>
    <t>Abikõlblik kulu</t>
  </si>
  <si>
    <t>1</t>
  </si>
  <si>
    <t>TAT otsesed kulud</t>
  </si>
  <si>
    <t>1.1</t>
  </si>
  <si>
    <t>TAT juhtimiskulud</t>
  </si>
  <si>
    <t>1.1.1</t>
  </si>
  <si>
    <t>TAT juhi töötasu</t>
  </si>
  <si>
    <t>1.1.2</t>
  </si>
  <si>
    <t>TAT juhtimise kulud</t>
  </si>
  <si>
    <t>1.2</t>
  </si>
  <si>
    <t>1.2.1.</t>
  </si>
  <si>
    <t>1.2.1.1</t>
  </si>
  <si>
    <t>1.2.1.2</t>
  </si>
  <si>
    <t>Võrgustiku juhtide majanduskulu</t>
  </si>
  <si>
    <t>1.2.2</t>
  </si>
  <si>
    <t xml:space="preserve">Scirocco hindamine </t>
  </si>
  <si>
    <t>1.2.3</t>
  </si>
  <si>
    <t>Piirkondliku paindlikkusega rakendatava inimesekeskne hoolekande- ja tervishoiusüsteemi koordinatsioonimudeli väljatöötamine</t>
  </si>
  <si>
    <t>1.2.4</t>
  </si>
  <si>
    <t>Hoolduse koordinatsioonimudeli rakendamine Ida-Virumaal</t>
  </si>
  <si>
    <t>1.3</t>
  </si>
  <si>
    <t>1.3.1</t>
  </si>
  <si>
    <t>1.3.2</t>
  </si>
  <si>
    <t>Motivatsioonipaketi loomine piirkonda tööle tulevatele sotsiaal- ja tervisevaldkonnavaldkonna töötajatele</t>
  </si>
  <si>
    <t>1.3.3</t>
  </si>
  <si>
    <t>Sotsiaal- ja tervisevaldkonna töötajate üldise kvalifikatsiooni taseme tõstmine ja erioskuste õpetamine spetsialiseerunud spetsialistidele</t>
  </si>
  <si>
    <t>1.3.4</t>
  </si>
  <si>
    <t xml:space="preserve">Ida-Virumaa kohalike omavalitsuste olukorral, võimalustel ja vajadustel põhineva jätkusuutliku ning soolist võrdõiguslikkust ja võrdsete võimaluste (sh ligipääsetavuse) edendamist toetava koolitus-, nõustamis- ja tugisüsteemi loomine ja rakendamine </t>
  </si>
  <si>
    <t>Kogukonnas pakutavate teenuste kvaliteedi parandamine</t>
  </si>
  <si>
    <t>1.4</t>
  </si>
  <si>
    <t>2</t>
  </si>
  <si>
    <t>Kaudsed kulud</t>
  </si>
  <si>
    <t>3</t>
  </si>
  <si>
    <t>Kokku (rida 1 + rida 2)</t>
  </si>
  <si>
    <t>4</t>
  </si>
  <si>
    <t>Otsesed personalikulud kokku</t>
  </si>
  <si>
    <t>5</t>
  </si>
  <si>
    <t>Jaotamata eelarve</t>
  </si>
  <si>
    <t>6</t>
  </si>
  <si>
    <t>Eelarve kokku (2022-2027)</t>
  </si>
  <si>
    <t>TAT finantsplaan</t>
  </si>
  <si>
    <t>Finantsallikate jaotus</t>
  </si>
  <si>
    <t>Summa</t>
  </si>
  <si>
    <t>Osakaal (%)</t>
  </si>
  <si>
    <t xml:space="preserve">Kokku </t>
  </si>
  <si>
    <t>TAT eelarve kokku aastate kaupa (rida 2 + rida 3)</t>
  </si>
  <si>
    <t>Toetus kokku (rida 2.1 + rida 2.2)</t>
  </si>
  <si>
    <t>2.1</t>
  </si>
  <si>
    <t>sh ÕÜF-i osalus (kuni 70%)</t>
  </si>
  <si>
    <t>2.2</t>
  </si>
  <si>
    <t>sh riiklik kaasfinantseering</t>
  </si>
  <si>
    <t xml:space="preserve">Omafinantseering </t>
  </si>
  <si>
    <t>1.3.5</t>
  </si>
  <si>
    <t>Sotsiaalkaitseministri ja terviseministri ...2025. a käskkirja nr..."Sotsiaalkaitseministri ning tervise- ja tööministri 04.04.2023 käskkirjaga nr 59 kinnitatud toetuse andmise tingimuste “Ühiskondlikku muutust toetavate sotsiaal- ja tervishoiuteenuste arendamine Ida-Virumaal“ muutmine"</t>
  </si>
  <si>
    <t>2.1. Integreeritud sotsiaal- ja tervishoiuteenuste arendamine</t>
  </si>
  <si>
    <t>2.2. Teadmiste, oskuste ja motivatsiooni suurendamine</t>
  </si>
  <si>
    <t>2.3. Innovatsiooni- ja tugiteenuste arendamine</t>
  </si>
  <si>
    <t>Otsene personalikulu (IVOL)</t>
  </si>
  <si>
    <t>Otsene personalikulu (IVOL võrgustikujuht)</t>
  </si>
  <si>
    <t>Otsene personalikulu (IVOL koordinaatorit)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</si>
</sst>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k_r_-;\-* #,##0.00\ _k_r_-;_-* &quot;-&quot;??\ _k_r_-;_-@_-"/>
    <numFmt numFmtId="166" formatCode="_-* #,##0\ _€_-;\-* #,##0\ _€_-;_-* &quot;-&quot;??\ _€_-;_-@_-"/>
    <numFmt numFmtId="167" formatCode="#,##0.00_ ;\-#,##0.00\ "/>
  </numFmts>
  <fonts count="32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rgb="FFFF0000"/>
      <name val="Arial"/>
      <family val="2"/>
      <charset val="186"/>
    </font>
    <font>
      <i/>
      <sz val="10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theme="1"/>
      <name val="Arial"/>
      <family val="2"/>
      <charset val="186"/>
    </font>
    <font>
      <b/>
      <sz val="10"/>
      <color theme="1"/>
      <name val="Arial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  <charset val="186"/>
    </font>
    <font>
      <sz val="16"/>
      <name val="Arial"/>
      <family val="2"/>
      <charset val="186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rgb="FFFF0000"/>
      <name val="Arial"/>
    </font>
    <font>
      <sz val="10"/>
      <name val="Arial"/>
    </font>
    <font>
      <vertAlign val="superscript"/>
      <sz val="10"/>
      <name val="Arial"/>
    </font>
    <font>
      <b/>
      <sz val="10"/>
      <name val="Arial"/>
    </font>
    <font>
      <sz val="16"/>
      <name val="Arial"/>
    </font>
    <font>
      <sz val="10"/>
      <color rgb="FFFF0000"/>
      <name val="Arial"/>
    </font>
    <font>
      <b/>
      <sz val="10"/>
      <color theme="1"/>
      <name val="Arial"/>
    </font>
    <font>
      <i/>
      <sz val="10"/>
      <color rgb="FFFF0000"/>
      <name val="Arial"/>
    </font>
    <font>
      <b/>
      <i/>
      <sz val="10"/>
      <name val="Arial"/>
    </font>
    <font>
      <sz val="9"/>
      <color rgb="FFFF0000"/>
      <name val="Arial"/>
    </font>
    <font>
      <sz val="10"/>
      <color rgb="FF000000"/>
      <name val="Arial"/>
    </font>
    <font>
      <sz val="10"/>
      <color rgb="FF00B0F0"/>
      <name val="Arial"/>
    </font>
    <font>
      <sz val="10"/>
      <color theme="1"/>
      <name val="Arial"/>
    </font>
    <font>
      <b/>
      <sz val="10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bgColor theme="0" tint="-4.9989318521683403E-2"/>
      </patternFill>
    </fill>
    <fill>
      <patternFill patternType="lightDown"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98">
    <xf numFmtId="0" fontId="0" fillId="0" borderId="0" xfId="0"/>
    <xf numFmtId="0" fontId="1" fillId="0" borderId="0" xfId="1"/>
    <xf numFmtId="0" fontId="1" fillId="0" borderId="0" xfId="1" applyAlignment="1">
      <alignment wrapText="1"/>
    </xf>
    <xf numFmtId="3" fontId="1" fillId="0" borderId="0" xfId="1" applyNumberFormat="1" applyAlignment="1">
      <alignment horizontal="right"/>
    </xf>
    <xf numFmtId="0" fontId="2" fillId="0" borderId="0" xfId="1" applyFont="1"/>
    <xf numFmtId="0" fontId="1" fillId="0" borderId="0" xfId="1" applyAlignment="1">
      <alignment horizontal="center" vertical="top"/>
    </xf>
    <xf numFmtId="0" fontId="1" fillId="0" borderId="0" xfId="1" applyAlignme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wrapText="1"/>
    </xf>
    <xf numFmtId="0" fontId="1" fillId="0" borderId="0" xfId="1" applyAlignment="1">
      <alignment horizontal="left" vertical="top"/>
    </xf>
    <xf numFmtId="0" fontId="2" fillId="0" borderId="1" xfId="1" applyFont="1" applyBorder="1" applyAlignment="1">
      <alignment horizontal="center" vertical="top" wrapText="1"/>
    </xf>
    <xf numFmtId="0" fontId="2" fillId="0" borderId="1" xfId="1" applyFont="1" applyBorder="1" applyAlignment="1">
      <alignment horizontal="left" vertical="top"/>
    </xf>
    <xf numFmtId="0" fontId="2" fillId="0" borderId="1" xfId="1" applyFont="1" applyBorder="1" applyAlignment="1">
      <alignment vertical="top" wrapText="1" shrinkToFit="1"/>
    </xf>
    <xf numFmtId="0" fontId="2" fillId="0" borderId="1" xfId="1" applyFont="1" applyBorder="1" applyAlignment="1">
      <alignment vertical="top" wrapText="1"/>
    </xf>
    <xf numFmtId="49" fontId="1" fillId="0" borderId="1" xfId="1" applyNumberFormat="1" applyBorder="1" applyAlignment="1">
      <alignment horizontal="left" vertical="top"/>
    </xf>
    <xf numFmtId="0" fontId="1" fillId="0" borderId="1" xfId="1" applyBorder="1" applyAlignment="1">
      <alignment vertical="top" wrapText="1" shrinkToFit="1"/>
    </xf>
    <xf numFmtId="3" fontId="2" fillId="0" borderId="1" xfId="1" applyNumberFormat="1" applyFont="1" applyBorder="1" applyAlignment="1">
      <alignment vertical="top"/>
    </xf>
    <xf numFmtId="0" fontId="1" fillId="0" borderId="0" xfId="1" applyAlignment="1">
      <alignment horizontal="left" vertical="top" wrapText="1"/>
    </xf>
    <xf numFmtId="3" fontId="1" fillId="0" borderId="0" xfId="1" applyNumberFormat="1" applyAlignment="1">
      <alignment horizontal="right" vertical="center"/>
    </xf>
    <xf numFmtId="10" fontId="1" fillId="0" borderId="0" xfId="1" applyNumberFormat="1" applyAlignment="1">
      <alignment horizontal="right" vertical="center"/>
    </xf>
    <xf numFmtId="3" fontId="1" fillId="0" borderId="0" xfId="1" applyNumberFormat="1"/>
    <xf numFmtId="3" fontId="2" fillId="0" borderId="0" xfId="1" applyNumberFormat="1" applyFont="1"/>
    <xf numFmtId="0" fontId="6" fillId="0" borderId="0" xfId="1" applyFont="1"/>
    <xf numFmtId="3" fontId="2" fillId="0" borderId="0" xfId="1" applyNumberFormat="1" applyFont="1" applyAlignment="1">
      <alignment horizontal="right"/>
    </xf>
    <xf numFmtId="3" fontId="2" fillId="0" borderId="0" xfId="1" applyNumberFormat="1" applyFont="1" applyAlignment="1">
      <alignment vertical="center"/>
    </xf>
    <xf numFmtId="4" fontId="2" fillId="2" borderId="1" xfId="1" applyNumberFormat="1" applyFont="1" applyFill="1" applyBorder="1" applyAlignment="1">
      <alignment vertical="center"/>
    </xf>
    <xf numFmtId="3" fontId="1" fillId="0" borderId="0" xfId="1" applyNumberFormat="1" applyAlignment="1">
      <alignment vertical="center"/>
    </xf>
    <xf numFmtId="4" fontId="2" fillId="0" borderId="1" xfId="1" applyNumberFormat="1" applyFont="1" applyBorder="1" applyAlignment="1">
      <alignment vertical="top"/>
    </xf>
    <xf numFmtId="4" fontId="2" fillId="3" borderId="1" xfId="1" applyNumberFormat="1" applyFont="1" applyFill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4" fontId="1" fillId="2" borderId="1" xfId="1" applyNumberFormat="1" applyFill="1" applyBorder="1" applyAlignment="1">
      <alignment vertical="top"/>
    </xf>
    <xf numFmtId="4" fontId="1" fillId="0" borderId="0" xfId="1" applyNumberFormat="1" applyAlignment="1">
      <alignment vertical="center"/>
    </xf>
    <xf numFmtId="3" fontId="2" fillId="0" borderId="1" xfId="1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top" wrapText="1"/>
    </xf>
    <xf numFmtId="3" fontId="1" fillId="0" borderId="0" xfId="1" applyNumberFormat="1" applyAlignment="1">
      <alignment horizontal="right" wrapText="1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66" fontId="2" fillId="0" borderId="0" xfId="1" applyNumberFormat="1" applyFont="1" applyAlignment="1">
      <alignment vertical="center"/>
    </xf>
    <xf numFmtId="4" fontId="2" fillId="0" borderId="0" xfId="1" applyNumberFormat="1" applyFont="1" applyAlignment="1">
      <alignment vertical="center"/>
    </xf>
    <xf numFmtId="0" fontId="8" fillId="2" borderId="0" xfId="1" applyFont="1" applyFill="1" applyAlignment="1">
      <alignment vertical="center"/>
    </xf>
    <xf numFmtId="3" fontId="3" fillId="0" borderId="0" xfId="1" applyNumberFormat="1" applyFont="1" applyAlignment="1">
      <alignment horizontal="right"/>
    </xf>
    <xf numFmtId="49" fontId="12" fillId="0" borderId="0" xfId="1" applyNumberFormat="1" applyFont="1" applyAlignment="1">
      <alignment horizontal="left" vertical="top"/>
    </xf>
    <xf numFmtId="0" fontId="3" fillId="0" borderId="0" xfId="1" applyFont="1" applyAlignment="1">
      <alignment vertical="center"/>
    </xf>
    <xf numFmtId="0" fontId="3" fillId="0" borderId="0" xfId="1" applyFont="1"/>
    <xf numFmtId="4" fontId="2" fillId="2" borderId="2" xfId="1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12" fillId="0" borderId="0" xfId="1" applyFont="1"/>
    <xf numFmtId="0" fontId="3" fillId="0" borderId="0" xfId="1" applyFont="1" applyAlignment="1">
      <alignment wrapText="1"/>
    </xf>
    <xf numFmtId="3" fontId="12" fillId="0" borderId="0" xfId="1" applyNumberFormat="1" applyFont="1"/>
    <xf numFmtId="3" fontId="3" fillId="0" borderId="0" xfId="1" applyNumberFormat="1" applyFont="1"/>
    <xf numFmtId="0" fontId="1" fillId="0" borderId="1" xfId="1" applyBorder="1" applyAlignment="1">
      <alignment vertical="center"/>
    </xf>
    <xf numFmtId="0" fontId="7" fillId="0" borderId="0" xfId="1" applyFont="1" applyAlignment="1">
      <alignment vertical="center"/>
    </xf>
    <xf numFmtId="166" fontId="15" fillId="0" borderId="0" xfId="3" applyNumberFormat="1" applyFont="1" applyFill="1" applyBorder="1"/>
    <xf numFmtId="0" fontId="1" fillId="0" borderId="4" xfId="1" applyBorder="1" applyAlignment="1">
      <alignment vertical="center"/>
    </xf>
    <xf numFmtId="166" fontId="1" fillId="2" borderId="0" xfId="1" applyNumberFormat="1" applyFill="1" applyAlignment="1">
      <alignment vertical="center"/>
    </xf>
    <xf numFmtId="0" fontId="4" fillId="2" borderId="0" xfId="1" applyFont="1" applyFill="1" applyAlignment="1">
      <alignment vertical="center"/>
    </xf>
    <xf numFmtId="167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horizontal="center"/>
    </xf>
    <xf numFmtId="3" fontId="14" fillId="0" borderId="0" xfId="1" applyNumberFormat="1" applyFont="1" applyAlignment="1">
      <alignment horizontal="center" wrapText="1"/>
    </xf>
    <xf numFmtId="166" fontId="16" fillId="0" borderId="0" xfId="3" applyNumberFormat="1" applyFont="1" applyFill="1" applyBorder="1"/>
    <xf numFmtId="9" fontId="2" fillId="0" borderId="1" xfId="9" applyFont="1" applyBorder="1" applyAlignment="1">
      <alignment vertical="top"/>
    </xf>
    <xf numFmtId="9" fontId="1" fillId="0" borderId="1" xfId="9" applyFont="1" applyFill="1" applyBorder="1" applyAlignment="1">
      <alignment vertical="top"/>
    </xf>
    <xf numFmtId="9" fontId="1" fillId="0" borderId="1" xfId="9" applyFont="1" applyFill="1" applyBorder="1" applyAlignment="1">
      <alignment horizontal="right" vertical="center"/>
    </xf>
    <xf numFmtId="4" fontId="8" fillId="0" borderId="0" xfId="0" applyNumberFormat="1" applyFont="1"/>
    <xf numFmtId="3" fontId="8" fillId="0" borderId="0" xfId="0" applyNumberFormat="1" applyFont="1"/>
    <xf numFmtId="0" fontId="18" fillId="0" borderId="0" xfId="1" applyFont="1" applyAlignment="1">
      <alignment vertical="center"/>
    </xf>
    <xf numFmtId="4" fontId="18" fillId="2" borderId="1" xfId="1" applyNumberFormat="1" applyFont="1" applyFill="1" applyBorder="1" applyAlignment="1">
      <alignment vertical="center"/>
    </xf>
    <xf numFmtId="3" fontId="19" fillId="0" borderId="0" xfId="1" applyNumberFormat="1" applyFont="1" applyAlignment="1">
      <alignment horizontal="right"/>
    </xf>
    <xf numFmtId="0" fontId="19" fillId="0" borderId="0" xfId="1" applyFont="1" applyAlignment="1">
      <alignment wrapText="1"/>
    </xf>
    <xf numFmtId="0" fontId="19" fillId="0" borderId="0" xfId="1" applyFont="1"/>
    <xf numFmtId="0" fontId="20" fillId="0" borderId="0" xfId="1" applyFont="1"/>
    <xf numFmtId="3" fontId="21" fillId="0" borderId="0" xfId="1" applyNumberFormat="1" applyFont="1"/>
    <xf numFmtId="3" fontId="22" fillId="0" borderId="0" xfId="1" applyNumberFormat="1" applyFont="1" applyAlignment="1">
      <alignment horizontal="center" wrapText="1"/>
    </xf>
    <xf numFmtId="3" fontId="19" fillId="2" borderId="0" xfId="1" applyNumberFormat="1" applyFont="1" applyFill="1" applyAlignment="1">
      <alignment horizontal="right"/>
    </xf>
    <xf numFmtId="0" fontId="21" fillId="0" borderId="0" xfId="1" applyFont="1" applyAlignment="1">
      <alignment wrapText="1"/>
    </xf>
    <xf numFmtId="49" fontId="21" fillId="0" borderId="0" xfId="1" applyNumberFormat="1" applyFont="1" applyAlignment="1">
      <alignment horizontal="left" vertical="top"/>
    </xf>
    <xf numFmtId="4" fontId="19" fillId="0" borderId="0" xfId="1" applyNumberFormat="1" applyFont="1"/>
    <xf numFmtId="3" fontId="19" fillId="0" borderId="0" xfId="1" applyNumberFormat="1" applyFont="1" applyAlignment="1">
      <alignment vertical="top"/>
    </xf>
    <xf numFmtId="4" fontId="23" fillId="0" borderId="0" xfId="1" applyNumberFormat="1" applyFont="1"/>
    <xf numFmtId="3" fontId="19" fillId="0" borderId="0" xfId="1" applyNumberFormat="1" applyFont="1" applyAlignment="1">
      <alignment vertical="center"/>
    </xf>
    <xf numFmtId="0" fontId="21" fillId="0" borderId="0" xfId="1" applyFont="1" applyAlignment="1">
      <alignment vertical="top" wrapText="1"/>
    </xf>
    <xf numFmtId="49" fontId="21" fillId="0" borderId="0" xfId="1" applyNumberFormat="1" applyFont="1" applyAlignment="1">
      <alignment vertical="center"/>
    </xf>
    <xf numFmtId="4" fontId="19" fillId="3" borderId="5" xfId="1" applyNumberFormat="1" applyFont="1" applyFill="1" applyBorder="1" applyAlignment="1">
      <alignment vertical="center"/>
    </xf>
    <xf numFmtId="4" fontId="21" fillId="0" borderId="3" xfId="1" applyNumberFormat="1" applyFont="1" applyBorder="1" applyAlignment="1">
      <alignment vertical="center"/>
    </xf>
    <xf numFmtId="0" fontId="23" fillId="0" borderId="0" xfId="1" applyFont="1" applyAlignment="1">
      <alignment vertical="center" wrapText="1"/>
    </xf>
    <xf numFmtId="0" fontId="21" fillId="0" borderId="3" xfId="1" applyFont="1" applyBorder="1" applyAlignment="1">
      <alignment vertical="center" wrapText="1"/>
    </xf>
    <xf numFmtId="166" fontId="19" fillId="2" borderId="0" xfId="1" applyNumberFormat="1" applyFont="1" applyFill="1" applyAlignment="1">
      <alignment vertical="center"/>
    </xf>
    <xf numFmtId="4" fontId="25" fillId="2" borderId="0" xfId="1" applyNumberFormat="1" applyFont="1" applyFill="1" applyAlignment="1">
      <alignment vertical="center"/>
    </xf>
    <xf numFmtId="0" fontId="21" fillId="2" borderId="1" xfId="1" applyFont="1" applyFill="1" applyBorder="1" applyAlignment="1">
      <alignment vertical="center" wrapText="1"/>
    </xf>
    <xf numFmtId="0" fontId="21" fillId="0" borderId="0" xfId="1" applyFont="1" applyAlignment="1">
      <alignment vertical="center"/>
    </xf>
    <xf numFmtId="0" fontId="21" fillId="0" borderId="1" xfId="1" applyFont="1" applyBorder="1" applyAlignment="1">
      <alignment vertical="center" wrapText="1"/>
    </xf>
    <xf numFmtId="166" fontId="16" fillId="0" borderId="0" xfId="3" applyNumberFormat="1" applyFont="1"/>
    <xf numFmtId="4" fontId="18" fillId="0" borderId="0" xfId="1" applyNumberFormat="1" applyFont="1" applyAlignment="1">
      <alignment vertical="center"/>
    </xf>
    <xf numFmtId="4" fontId="21" fillId="0" borderId="7" xfId="1" applyNumberFormat="1" applyFont="1" applyBorder="1" applyAlignment="1">
      <alignment vertical="center"/>
    </xf>
    <xf numFmtId="0" fontId="21" fillId="0" borderId="7" xfId="1" applyFont="1" applyBorder="1" applyAlignment="1">
      <alignment vertical="center" wrapText="1"/>
    </xf>
    <xf numFmtId="49" fontId="21" fillId="0" borderId="7" xfId="1" applyNumberFormat="1" applyFont="1" applyBorder="1" applyAlignment="1">
      <alignment vertical="center"/>
    </xf>
    <xf numFmtId="0" fontId="26" fillId="0" borderId="0" xfId="1" applyFont="1" applyAlignment="1">
      <alignment vertical="center"/>
    </xf>
    <xf numFmtId="0" fontId="27" fillId="0" borderId="0" xfId="0" applyFont="1" applyAlignment="1">
      <alignment vertical="center" wrapText="1"/>
    </xf>
    <xf numFmtId="4" fontId="19" fillId="0" borderId="7" xfId="1" applyNumberFormat="1" applyFont="1" applyBorder="1" applyAlignment="1">
      <alignment vertical="center"/>
    </xf>
    <xf numFmtId="0" fontId="19" fillId="0" borderId="7" xfId="1" applyFont="1" applyBorder="1" applyAlignment="1">
      <alignment vertical="center" wrapText="1"/>
    </xf>
    <xf numFmtId="166" fontId="15" fillId="0" borderId="0" xfId="3" applyNumberFormat="1" applyFont="1"/>
    <xf numFmtId="49" fontId="19" fillId="0" borderId="7" xfId="1" applyNumberFormat="1" applyFont="1" applyBorder="1" applyAlignment="1">
      <alignment vertical="center"/>
    </xf>
    <xf numFmtId="167" fontId="21" fillId="0" borderId="0" xfId="1" applyNumberFormat="1" applyFont="1" applyAlignment="1">
      <alignment vertical="center"/>
    </xf>
    <xf numFmtId="0" fontId="21" fillId="0" borderId="1" xfId="0" applyFont="1" applyBorder="1" applyAlignment="1">
      <alignment wrapText="1"/>
    </xf>
    <xf numFmtId="49" fontId="21" fillId="0" borderId="1" xfId="1" applyNumberFormat="1" applyFont="1" applyBorder="1" applyAlignment="1">
      <alignment vertical="center"/>
    </xf>
    <xf numFmtId="4" fontId="28" fillId="0" borderId="1" xfId="1" applyNumberFormat="1" applyFont="1" applyBorder="1" applyAlignment="1">
      <alignment vertical="center"/>
    </xf>
    <xf numFmtId="0" fontId="19" fillId="0" borderId="1" xfId="0" applyFont="1" applyBorder="1" applyAlignment="1">
      <alignment wrapText="1"/>
    </xf>
    <xf numFmtId="0" fontId="19" fillId="0" borderId="0" xfId="1" applyFont="1" applyAlignment="1">
      <alignment vertical="center" wrapText="1"/>
    </xf>
    <xf numFmtId="4" fontId="19" fillId="0" borderId="6" xfId="1" applyNumberFormat="1" applyFont="1" applyBorder="1" applyAlignment="1">
      <alignment vertical="center"/>
    </xf>
    <xf numFmtId="0" fontId="27" fillId="0" borderId="0" xfId="1" applyFont="1" applyAlignment="1">
      <alignment vertical="center" wrapText="1"/>
    </xf>
    <xf numFmtId="4" fontId="19" fillId="2" borderId="6" xfId="1" applyNumberFormat="1" applyFont="1" applyFill="1" applyBorder="1" applyAlignment="1">
      <alignment vertical="center"/>
    </xf>
    <xf numFmtId="0" fontId="19" fillId="0" borderId="1" xfId="0" applyFont="1" applyBorder="1" applyAlignment="1">
      <alignment vertical="top" wrapText="1"/>
    </xf>
    <xf numFmtId="0" fontId="19" fillId="0" borderId="0" xfId="1" applyFont="1" applyAlignment="1">
      <alignment vertical="center"/>
    </xf>
    <xf numFmtId="4" fontId="19" fillId="0" borderId="1" xfId="1" applyNumberFormat="1" applyFont="1" applyBorder="1" applyAlignment="1">
      <alignment vertical="center"/>
    </xf>
    <xf numFmtId="49" fontId="19" fillId="0" borderId="1" xfId="1" applyNumberFormat="1" applyFont="1" applyBorder="1" applyAlignment="1">
      <alignment vertical="center"/>
    </xf>
    <xf numFmtId="3" fontId="21" fillId="0" borderId="0" xfId="1" applyNumberFormat="1" applyFont="1" applyAlignment="1">
      <alignment vertical="center"/>
    </xf>
    <xf numFmtId="4" fontId="23" fillId="0" borderId="0" xfId="1" applyNumberFormat="1" applyFont="1" applyAlignment="1">
      <alignment vertical="center"/>
    </xf>
    <xf numFmtId="4" fontId="21" fillId="2" borderId="1" xfId="1" applyNumberFormat="1" applyFont="1" applyFill="1" applyBorder="1" applyAlignment="1">
      <alignment vertical="center"/>
    </xf>
    <xf numFmtId="4" fontId="28" fillId="0" borderId="2" xfId="1" applyNumberFormat="1" applyFont="1" applyBorder="1" applyAlignment="1">
      <alignment vertical="center"/>
    </xf>
    <xf numFmtId="0" fontId="19" fillId="2" borderId="1" xfId="0" applyFont="1" applyFill="1" applyBorder="1" applyAlignment="1">
      <alignment vertical="center" wrapText="1"/>
    </xf>
    <xf numFmtId="0" fontId="29" fillId="0" borderId="0" xfId="1" applyFont="1" applyAlignment="1">
      <alignment vertical="center"/>
    </xf>
    <xf numFmtId="4" fontId="19" fillId="0" borderId="2" xfId="1" applyNumberFormat="1" applyFont="1" applyBorder="1" applyAlignment="1">
      <alignment vertical="center"/>
    </xf>
    <xf numFmtId="4" fontId="19" fillId="2" borderId="2" xfId="1" applyNumberFormat="1" applyFont="1" applyFill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49" fontId="21" fillId="2" borderId="7" xfId="1" applyNumberFormat="1" applyFont="1" applyFill="1" applyBorder="1" applyAlignment="1">
      <alignment vertical="center"/>
    </xf>
    <xf numFmtId="166" fontId="21" fillId="0" borderId="0" xfId="1" applyNumberFormat="1" applyFont="1" applyAlignment="1">
      <alignment vertical="center"/>
    </xf>
    <xf numFmtId="0" fontId="23" fillId="0" borderId="0" xfId="1" applyFont="1" applyAlignment="1">
      <alignment vertical="center"/>
    </xf>
    <xf numFmtId="4" fontId="21" fillId="0" borderId="1" xfId="1" applyNumberFormat="1" applyFont="1" applyBorder="1" applyAlignment="1">
      <alignment vertical="center"/>
    </xf>
    <xf numFmtId="4" fontId="21" fillId="2" borderId="2" xfId="1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 wrapText="1"/>
    </xf>
    <xf numFmtId="49" fontId="21" fillId="2" borderId="1" xfId="1" applyNumberFormat="1" applyFont="1" applyFill="1" applyBorder="1" applyAlignment="1">
      <alignment vertical="center"/>
    </xf>
    <xf numFmtId="0" fontId="19" fillId="0" borderId="0" xfId="1" applyFont="1" applyAlignment="1">
      <alignment horizontal="center" vertical="top"/>
    </xf>
    <xf numFmtId="0" fontId="23" fillId="0" borderId="9" xfId="1" applyFont="1" applyBorder="1" applyAlignment="1">
      <alignment horizontal="center" vertical="top"/>
    </xf>
    <xf numFmtId="0" fontId="19" fillId="0" borderId="3" xfId="1" applyFont="1" applyBorder="1" applyAlignment="1">
      <alignment horizontal="center" vertical="top"/>
    </xf>
    <xf numFmtId="0" fontId="30" fillId="0" borderId="3" xfId="0" applyFont="1" applyBorder="1" applyAlignment="1">
      <alignment horizontal="center"/>
    </xf>
    <xf numFmtId="3" fontId="19" fillId="0" borderId="1" xfId="1" applyNumberFormat="1" applyFont="1" applyBorder="1" applyAlignment="1">
      <alignment horizontal="center" vertical="top" wrapText="1"/>
    </xf>
    <xf numFmtId="0" fontId="19" fillId="0" borderId="1" xfId="1" applyFont="1" applyBorder="1" applyAlignment="1">
      <alignment horizontal="center" vertical="top"/>
    </xf>
    <xf numFmtId="3" fontId="21" fillId="0" borderId="6" xfId="1" applyNumberFormat="1" applyFont="1" applyBorder="1" applyAlignment="1">
      <alignment horizontal="center" vertical="top" wrapText="1"/>
    </xf>
    <xf numFmtId="3" fontId="21" fillId="0" borderId="2" xfId="1" applyNumberFormat="1" applyFont="1" applyBorder="1" applyAlignment="1">
      <alignment horizontal="center" vertical="top" wrapText="1"/>
    </xf>
    <xf numFmtId="0" fontId="21" fillId="0" borderId="0" xfId="1" applyFont="1"/>
    <xf numFmtId="0" fontId="18" fillId="0" borderId="9" xfId="1" applyFont="1" applyBorder="1"/>
    <xf numFmtId="0" fontId="21" fillId="0" borderId="8" xfId="2" applyNumberFormat="1" applyFont="1" applyBorder="1" applyAlignment="1">
      <alignment horizontal="center"/>
    </xf>
    <xf numFmtId="0" fontId="21" fillId="0" borderId="1" xfId="2" applyNumberFormat="1" applyFont="1" applyBorder="1" applyAlignment="1">
      <alignment horizontal="center"/>
    </xf>
    <xf numFmtId="3" fontId="21" fillId="0" borderId="0" xfId="1" applyNumberFormat="1" applyFont="1" applyAlignment="1">
      <alignment horizontal="center"/>
    </xf>
    <xf numFmtId="0" fontId="19" fillId="0" borderId="0" xfId="1" applyFont="1" applyAlignment="1">
      <alignment horizontal="left"/>
    </xf>
    <xf numFmtId="0" fontId="19" fillId="2" borderId="0" xfId="1" applyFont="1" applyFill="1" applyAlignment="1">
      <alignment vertical="top"/>
    </xf>
    <xf numFmtId="0" fontId="19" fillId="2" borderId="0" xfId="1" applyFont="1" applyFill="1" applyAlignment="1">
      <alignment wrapText="1"/>
    </xf>
    <xf numFmtId="0" fontId="19" fillId="2" borderId="0" xfId="1" applyFont="1" applyFill="1" applyAlignment="1">
      <alignment horizontal="left"/>
    </xf>
    <xf numFmtId="0" fontId="21" fillId="0" borderId="0" xfId="1" applyFont="1" applyAlignment="1">
      <alignment horizontal="left"/>
    </xf>
    <xf numFmtId="3" fontId="21" fillId="0" borderId="0" xfId="1" applyNumberFormat="1" applyFont="1" applyAlignment="1">
      <alignment horizontal="right"/>
    </xf>
    <xf numFmtId="3" fontId="19" fillId="0" borderId="0" xfId="0" applyNumberFormat="1" applyFont="1" applyAlignment="1">
      <alignment horizontal="right" wrapText="1"/>
    </xf>
    <xf numFmtId="3" fontId="19" fillId="0" borderId="0" xfId="0" applyNumberFormat="1" applyFont="1" applyAlignment="1">
      <alignment horizontal="right"/>
    </xf>
    <xf numFmtId="0" fontId="24" fillId="0" borderId="0" xfId="0" applyFont="1" applyAlignment="1">
      <alignment horizontal="right" wrapText="1"/>
    </xf>
    <xf numFmtId="0" fontId="30" fillId="0" borderId="0" xfId="0" applyFont="1" applyAlignment="1">
      <alignment wrapText="1"/>
    </xf>
    <xf numFmtId="3" fontId="19" fillId="0" borderId="0" xfId="1" applyNumberFormat="1" applyFont="1"/>
    <xf numFmtId="3" fontId="19" fillId="2" borderId="0" xfId="1" applyNumberFormat="1" applyFont="1" applyFill="1"/>
    <xf numFmtId="0" fontId="30" fillId="2" borderId="0" xfId="0" applyFont="1" applyFill="1" applyAlignment="1">
      <alignment wrapText="1"/>
    </xf>
    <xf numFmtId="3" fontId="19" fillId="2" borderId="0" xfId="0" applyNumberFormat="1" applyFont="1" applyFill="1" applyAlignment="1">
      <alignment horizontal="right" wrapText="1"/>
    </xf>
    <xf numFmtId="3" fontId="19" fillId="2" borderId="0" xfId="0" applyNumberFormat="1" applyFont="1" applyFill="1" applyAlignment="1">
      <alignment horizontal="right"/>
    </xf>
    <xf numFmtId="0" fontId="19" fillId="2" borderId="0" xfId="1" applyFont="1" applyFill="1"/>
    <xf numFmtId="0" fontId="21" fillId="2" borderId="1" xfId="2" applyNumberFormat="1" applyFont="1" applyFill="1" applyBorder="1" applyAlignment="1">
      <alignment horizontal="center"/>
    </xf>
    <xf numFmtId="3" fontId="21" fillId="2" borderId="2" xfId="1" applyNumberFormat="1" applyFont="1" applyFill="1" applyBorder="1" applyAlignment="1">
      <alignment horizontal="center" vertical="top" wrapText="1"/>
    </xf>
    <xf numFmtId="0" fontId="30" fillId="2" borderId="1" xfId="0" applyFont="1" applyFill="1" applyBorder="1" applyAlignment="1">
      <alignment horizontal="center"/>
    </xf>
    <xf numFmtId="4" fontId="19" fillId="2" borderId="1" xfId="1" applyNumberFormat="1" applyFont="1" applyFill="1" applyBorder="1" applyAlignment="1">
      <alignment vertical="center"/>
    </xf>
    <xf numFmtId="4" fontId="21" fillId="2" borderId="7" xfId="1" applyNumberFormat="1" applyFont="1" applyFill="1" applyBorder="1" applyAlignment="1">
      <alignment vertical="center"/>
    </xf>
    <xf numFmtId="4" fontId="19" fillId="4" borderId="3" xfId="1" applyNumberFormat="1" applyFont="1" applyFill="1" applyBorder="1" applyAlignment="1">
      <alignment vertical="center"/>
    </xf>
    <xf numFmtId="3" fontId="19" fillId="2" borderId="0" xfId="1" applyNumberFormat="1" applyFont="1" applyFill="1" applyAlignment="1">
      <alignment vertical="center"/>
    </xf>
    <xf numFmtId="3" fontId="19" fillId="2" borderId="0" xfId="1" applyNumberFormat="1" applyFont="1" applyFill="1" applyAlignment="1">
      <alignment vertical="top"/>
    </xf>
    <xf numFmtId="0" fontId="21" fillId="2" borderId="0" xfId="1" applyFont="1" applyFill="1"/>
    <xf numFmtId="3" fontId="21" fillId="2" borderId="0" xfId="1" applyNumberFormat="1" applyFont="1" applyFill="1"/>
    <xf numFmtId="0" fontId="21" fillId="2" borderId="1" xfId="2" applyNumberFormat="1" applyFont="1" applyFill="1" applyBorder="1" applyAlignment="1">
      <alignment horizontal="center" wrapText="1"/>
    </xf>
    <xf numFmtId="0" fontId="21" fillId="2" borderId="1" xfId="2" applyNumberFormat="1" applyFont="1" applyFill="1" applyBorder="1" applyAlignment="1">
      <alignment horizontal="center" vertical="top" wrapText="1"/>
    </xf>
    <xf numFmtId="0" fontId="30" fillId="2" borderId="3" xfId="0" applyFont="1" applyFill="1" applyBorder="1" applyAlignment="1">
      <alignment horizontal="center"/>
    </xf>
    <xf numFmtId="0" fontId="31" fillId="0" borderId="0" xfId="0" applyFont="1" applyAlignment="1">
      <alignment wrapText="1"/>
    </xf>
    <xf numFmtId="0" fontId="2" fillId="0" borderId="3" xfId="1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0" borderId="1" xfId="1" applyBorder="1" applyAlignment="1">
      <alignment vertical="center" wrapText="1"/>
    </xf>
    <xf numFmtId="3" fontId="22" fillId="0" borderId="0" xfId="1" applyNumberFormat="1" applyFont="1" applyAlignment="1">
      <alignment horizontal="center" wrapText="1"/>
    </xf>
    <xf numFmtId="0" fontId="27" fillId="0" borderId="9" xfId="1" applyFont="1" applyBorder="1" applyAlignment="1">
      <alignment horizontal="center" vertical="center" wrapText="1"/>
    </xf>
    <xf numFmtId="0" fontId="27" fillId="0" borderId="0" xfId="1" applyFont="1" applyAlignment="1">
      <alignment horizontal="center" vertical="center" wrapText="1"/>
    </xf>
    <xf numFmtId="0" fontId="30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wrapText="1"/>
    </xf>
    <xf numFmtId="3" fontId="1" fillId="0" borderId="0" xfId="1" applyNumberFormat="1" applyAlignment="1">
      <alignment horizontal="right" wrapText="1"/>
    </xf>
    <xf numFmtId="0" fontId="19" fillId="2" borderId="0" xfId="1" applyFont="1" applyFill="1" applyAlignment="1">
      <alignment horizontal="left" wrapText="1"/>
    </xf>
    <xf numFmtId="49" fontId="21" fillId="0" borderId="1" xfId="1" applyNumberFormat="1" applyFont="1" applyBorder="1" applyAlignment="1">
      <alignment horizontal="center" vertical="top" wrapText="1"/>
    </xf>
    <xf numFmtId="0" fontId="21" fillId="0" borderId="1" xfId="1" applyFont="1" applyBorder="1" applyAlignment="1">
      <alignment horizontal="center" vertical="top" wrapText="1"/>
    </xf>
    <xf numFmtId="3" fontId="21" fillId="0" borderId="3" xfId="1" applyNumberFormat="1" applyFont="1" applyBorder="1" applyAlignment="1">
      <alignment horizontal="center"/>
    </xf>
    <xf numFmtId="3" fontId="21" fillId="0" borderId="5" xfId="1" applyNumberFormat="1" applyFont="1" applyBorder="1" applyAlignment="1">
      <alignment horizontal="center"/>
    </xf>
    <xf numFmtId="3" fontId="21" fillId="0" borderId="4" xfId="1" applyNumberFormat="1" applyFont="1" applyBorder="1" applyAlignment="1">
      <alignment horizontal="center"/>
    </xf>
    <xf numFmtId="0" fontId="2" fillId="0" borderId="3" xfId="2" applyNumberFormat="1" applyFont="1" applyFill="1" applyBorder="1" applyAlignment="1">
      <alignment horizontal="center" vertical="top"/>
    </xf>
    <xf numFmtId="0" fontId="2" fillId="0" borderId="4" xfId="2" applyNumberFormat="1" applyFont="1" applyFill="1" applyBorder="1" applyAlignment="1">
      <alignment horizontal="center" vertical="top"/>
    </xf>
    <xf numFmtId="0" fontId="2" fillId="0" borderId="1" xfId="2" applyNumberFormat="1" applyFont="1" applyBorder="1" applyAlignment="1">
      <alignment horizontal="center" vertical="top"/>
    </xf>
    <xf numFmtId="0" fontId="2" fillId="0" borderId="3" xfId="2" applyNumberFormat="1" applyFont="1" applyBorder="1" applyAlignment="1">
      <alignment horizontal="center" vertical="top"/>
    </xf>
    <xf numFmtId="0" fontId="2" fillId="0" borderId="4" xfId="2" applyNumberFormat="1" applyFont="1" applyBorder="1" applyAlignment="1">
      <alignment horizontal="center" vertical="top"/>
    </xf>
    <xf numFmtId="0" fontId="2" fillId="0" borderId="5" xfId="2" applyNumberFormat="1" applyFont="1" applyBorder="1" applyAlignment="1">
      <alignment horizontal="center" vertical="top"/>
    </xf>
    <xf numFmtId="0" fontId="2" fillId="0" borderId="5" xfId="2" applyNumberFormat="1" applyFont="1" applyFill="1" applyBorder="1" applyAlignment="1">
      <alignment horizontal="center" vertical="top"/>
    </xf>
  </cellXfs>
  <cellStyles count="10">
    <cellStyle name="Koma" xfId="3" builtinId="3"/>
    <cellStyle name="Koma 2" xfId="2" xr:uid="{00000000-0005-0000-0000-000001000000}"/>
    <cellStyle name="Normaallaad" xfId="0" builtinId="0"/>
    <cellStyle name="Normaallaad 2" xfId="1" xr:uid="{00000000-0005-0000-0000-000003000000}"/>
    <cellStyle name="Normaallaad 2 2" xfId="8" xr:uid="{00000000-0005-0000-0000-000004000000}"/>
    <cellStyle name="Normaallaad 2 3" xfId="5" xr:uid="{00000000-0005-0000-0000-000005000000}"/>
    <cellStyle name="Normaallaad 3" xfId="6" xr:uid="{00000000-0005-0000-0000-000006000000}"/>
    <cellStyle name="Protsent" xfId="9" builtinId="5"/>
    <cellStyle name="Protsent 2" xfId="7" xr:uid="{00000000-0005-0000-0000-000007000000}"/>
    <cellStyle name="Valuuta 2" xfId="4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FC63E-DD7B-482F-BAC2-CDF478ADF244}">
  <sheetPr>
    <pageSetUpPr fitToPage="1"/>
  </sheetPr>
  <dimension ref="A1:CH74"/>
  <sheetViews>
    <sheetView tabSelected="1" topLeftCell="A11" zoomScale="96" zoomScaleNormal="96" zoomScalePageLayoutView="73" workbookViewId="0">
      <selection activeCell="F18" sqref="F18:G18"/>
    </sheetView>
  </sheetViews>
  <sheetFormatPr defaultColWidth="9.1796875" defaultRowHeight="12.5" x14ac:dyDescent="0.25"/>
  <cols>
    <col min="1" max="1" width="7.54296875" style="70" customWidth="1"/>
    <col min="2" max="2" width="34" style="69" customWidth="1"/>
    <col min="3" max="3" width="16.1796875" style="68" customWidth="1"/>
    <col min="4" max="4" width="14.1796875" style="74" customWidth="1"/>
    <col min="5" max="6" width="14.1796875" style="68" customWidth="1"/>
    <col min="7" max="7" width="12.81640625" style="68" customWidth="1"/>
    <col min="8" max="8" width="13" style="68" customWidth="1"/>
    <col min="9" max="9" width="12.81640625" style="68" customWidth="1"/>
    <col min="10" max="10" width="17.81640625" style="68" customWidth="1"/>
    <col min="11" max="12" width="17.453125" style="68" customWidth="1"/>
    <col min="13" max="13" width="14.81640625" style="3" customWidth="1"/>
    <col min="14" max="14" width="11.54296875" style="3" customWidth="1"/>
    <col min="15" max="15" width="14.1796875" style="3" customWidth="1"/>
    <col min="16" max="16" width="11.54296875" style="3" customWidth="1"/>
    <col min="17" max="17" width="12.81640625" style="3" customWidth="1"/>
    <col min="18" max="18" width="10.1796875" style="3" customWidth="1"/>
    <col min="19" max="19" width="13.1796875" style="41" customWidth="1"/>
    <col min="20" max="20" width="7.1796875" style="3" customWidth="1"/>
    <col min="21" max="21" width="15.81640625" style="3" customWidth="1"/>
    <col min="22" max="22" width="13.453125" style="3" customWidth="1"/>
    <col min="23" max="23" width="16.1796875" style="3" customWidth="1"/>
    <col min="24" max="24" width="6.1796875" style="3" customWidth="1"/>
    <col min="25" max="27" width="13.81640625" style="3" customWidth="1"/>
    <col min="28" max="28" width="14" style="1" customWidth="1"/>
    <col min="29" max="29" width="9" style="1" customWidth="1"/>
    <col min="30" max="30" width="15.54296875" style="1" customWidth="1"/>
    <col min="31" max="16384" width="9.1796875" style="1"/>
  </cols>
  <sheetData>
    <row r="1" spans="1:27" ht="66.650000000000006" customHeight="1" x14ac:dyDescent="0.3">
      <c r="C1" s="182" t="s">
        <v>64</v>
      </c>
      <c r="D1" s="183"/>
      <c r="E1" s="183"/>
      <c r="F1" s="183"/>
      <c r="G1" s="183"/>
      <c r="H1" s="183"/>
      <c r="I1" s="183"/>
      <c r="S1" s="46"/>
    </row>
    <row r="2" spans="1:27" ht="17.149999999999999" customHeight="1" x14ac:dyDescent="0.3">
      <c r="C2" s="154"/>
      <c r="D2" s="157"/>
      <c r="E2" s="154"/>
      <c r="F2" s="154"/>
      <c r="G2" s="154"/>
      <c r="H2" s="154"/>
      <c r="I2" s="153" t="s">
        <v>0</v>
      </c>
      <c r="J2" s="154"/>
      <c r="V2" s="184"/>
      <c r="W2" s="184"/>
      <c r="X2" s="184"/>
      <c r="Y2" s="184"/>
      <c r="Z2" s="35"/>
      <c r="AA2" s="35"/>
    </row>
    <row r="3" spans="1:27" ht="13" x14ac:dyDescent="0.3">
      <c r="C3" s="152"/>
      <c r="D3" s="158"/>
      <c r="E3" s="151"/>
      <c r="F3" s="151"/>
      <c r="G3" s="151"/>
      <c r="H3" s="151"/>
      <c r="I3" s="150"/>
    </row>
    <row r="4" spans="1:27" ht="13" x14ac:dyDescent="0.3">
      <c r="C4" s="152"/>
      <c r="D4" s="159"/>
      <c r="E4" s="152"/>
      <c r="F4" s="152"/>
      <c r="G4" s="152"/>
      <c r="H4" s="152"/>
      <c r="I4" s="150"/>
      <c r="J4" s="150"/>
      <c r="X4" s="1"/>
      <c r="Y4" s="24"/>
      <c r="Z4" s="24"/>
      <c r="AA4" s="24"/>
    </row>
    <row r="5" spans="1:27" ht="13" x14ac:dyDescent="0.3">
      <c r="A5" s="149"/>
      <c r="C5" s="152"/>
      <c r="D5" s="159"/>
      <c r="E5" s="152"/>
      <c r="F5" s="152"/>
      <c r="G5" s="152"/>
      <c r="H5" s="152"/>
      <c r="X5" s="1"/>
    </row>
    <row r="6" spans="1:27" ht="13" x14ac:dyDescent="0.3">
      <c r="A6" s="149"/>
      <c r="X6" s="1"/>
    </row>
    <row r="7" spans="1:27" ht="13" x14ac:dyDescent="0.3">
      <c r="A7" s="149" t="s">
        <v>1</v>
      </c>
      <c r="X7" s="1"/>
    </row>
    <row r="8" spans="1:27" x14ac:dyDescent="0.25">
      <c r="X8" s="1"/>
    </row>
    <row r="9" spans="1:27" x14ac:dyDescent="0.25">
      <c r="A9" s="148" t="s">
        <v>2</v>
      </c>
      <c r="B9" s="147"/>
      <c r="C9" s="70"/>
      <c r="D9" s="160"/>
      <c r="E9" s="70"/>
      <c r="F9" s="70"/>
      <c r="G9" s="70"/>
      <c r="H9" s="70"/>
      <c r="I9" s="70"/>
      <c r="J9" s="70"/>
      <c r="K9" s="70"/>
      <c r="L9" s="70"/>
      <c r="M9" s="1"/>
      <c r="N9" s="1"/>
      <c r="O9" s="1"/>
      <c r="P9" s="1"/>
      <c r="Q9" s="1"/>
      <c r="R9" s="1"/>
      <c r="S9" s="44"/>
      <c r="T9" s="1"/>
      <c r="U9" s="1"/>
      <c r="V9" s="1"/>
      <c r="W9" s="1"/>
      <c r="X9" s="1"/>
      <c r="Y9" s="1"/>
      <c r="Z9" s="1"/>
      <c r="AA9" s="1"/>
    </row>
    <row r="10" spans="1:27" ht="12.65" customHeight="1" x14ac:dyDescent="0.25">
      <c r="A10" s="185" t="s">
        <v>3</v>
      </c>
      <c r="B10" s="185"/>
      <c r="C10" s="185"/>
      <c r="D10" s="185"/>
      <c r="E10" s="185"/>
      <c r="F10" s="185"/>
      <c r="G10" s="185"/>
      <c r="H10" s="185"/>
      <c r="I10" s="185"/>
      <c r="J10" s="70"/>
      <c r="K10" s="70"/>
      <c r="L10" s="70"/>
      <c r="M10" s="1"/>
      <c r="N10" s="1"/>
      <c r="O10" s="1"/>
      <c r="P10" s="1"/>
      <c r="Q10" s="1"/>
      <c r="R10" s="1"/>
      <c r="S10" s="44"/>
      <c r="T10" s="1"/>
      <c r="U10" s="1"/>
      <c r="V10" s="1"/>
      <c r="W10" s="1"/>
      <c r="X10" s="1"/>
      <c r="Y10" s="1"/>
      <c r="Z10" s="1"/>
      <c r="AA10" s="1"/>
    </row>
    <row r="11" spans="1:27" x14ac:dyDescent="0.25">
      <c r="A11" s="146" t="s">
        <v>4</v>
      </c>
      <c r="B11" s="147"/>
      <c r="C11" s="70"/>
      <c r="D11" s="160"/>
      <c r="E11" s="70"/>
      <c r="F11" s="70"/>
      <c r="G11" s="70"/>
      <c r="H11" s="70"/>
      <c r="I11" s="70"/>
      <c r="J11" s="70"/>
      <c r="K11" s="70"/>
      <c r="L11" s="70"/>
      <c r="M11" s="1"/>
      <c r="N11" s="1"/>
      <c r="O11" s="1"/>
      <c r="P11" s="1"/>
      <c r="Q11" s="1"/>
      <c r="R11" s="1"/>
      <c r="S11" s="44"/>
      <c r="T11" s="1"/>
      <c r="U11" s="1"/>
      <c r="V11" s="1"/>
      <c r="W11" s="1"/>
      <c r="X11" s="1"/>
      <c r="Y11" s="1"/>
      <c r="Z11" s="1"/>
      <c r="AA11" s="1"/>
    </row>
    <row r="12" spans="1:27" x14ac:dyDescent="0.25">
      <c r="A12" s="148" t="s">
        <v>5</v>
      </c>
      <c r="B12" s="147"/>
    </row>
    <row r="13" spans="1:27" x14ac:dyDescent="0.25">
      <c r="A13" s="145"/>
    </row>
    <row r="14" spans="1:27" ht="15" customHeight="1" x14ac:dyDescent="0.3">
      <c r="A14" s="186" t="s">
        <v>6</v>
      </c>
      <c r="B14" s="187" t="s">
        <v>7</v>
      </c>
      <c r="C14" s="188" t="s">
        <v>8</v>
      </c>
      <c r="D14" s="189"/>
      <c r="E14" s="189"/>
      <c r="F14" s="189"/>
      <c r="G14" s="189"/>
      <c r="H14" s="189"/>
      <c r="I14" s="190"/>
      <c r="J14" s="144"/>
      <c r="K14" s="144"/>
      <c r="L14" s="144"/>
      <c r="M14" s="58"/>
      <c r="N14" s="58"/>
      <c r="O14" s="58"/>
      <c r="P14" s="58"/>
      <c r="Q14" s="58"/>
      <c r="R14" s="58"/>
      <c r="S14" s="50"/>
    </row>
    <row r="15" spans="1:27" s="4" customFormat="1" ht="13" customHeight="1" x14ac:dyDescent="0.3">
      <c r="A15" s="186"/>
      <c r="B15" s="187"/>
      <c r="C15" s="143">
        <v>2022</v>
      </c>
      <c r="D15" s="161">
        <v>2023</v>
      </c>
      <c r="E15" s="171">
        <v>2024</v>
      </c>
      <c r="F15" s="142">
        <v>2025</v>
      </c>
      <c r="G15" s="142">
        <v>2026</v>
      </c>
      <c r="H15" s="142">
        <v>2027</v>
      </c>
      <c r="I15" s="142" t="s">
        <v>9</v>
      </c>
      <c r="J15" s="141"/>
      <c r="K15" s="140"/>
      <c r="L15" s="140"/>
    </row>
    <row r="16" spans="1:27" s="4" customFormat="1" ht="27" customHeight="1" x14ac:dyDescent="0.3">
      <c r="A16" s="186"/>
      <c r="B16" s="187"/>
      <c r="C16" s="139" t="s">
        <v>10</v>
      </c>
      <c r="D16" s="162" t="s">
        <v>10</v>
      </c>
      <c r="E16" s="172" t="s">
        <v>11</v>
      </c>
      <c r="F16" s="138" t="s">
        <v>11</v>
      </c>
      <c r="G16" s="138" t="s">
        <v>11</v>
      </c>
      <c r="H16" s="138" t="s">
        <v>11</v>
      </c>
      <c r="I16" s="138" t="s">
        <v>10</v>
      </c>
      <c r="J16" s="141"/>
      <c r="K16" s="140"/>
      <c r="L16" s="140"/>
    </row>
    <row r="17" spans="1:86" s="5" customFormat="1" x14ac:dyDescent="0.25">
      <c r="A17" s="137">
        <v>1</v>
      </c>
      <c r="B17" s="137">
        <v>2</v>
      </c>
      <c r="C17" s="136">
        <v>3</v>
      </c>
      <c r="D17" s="163">
        <v>4</v>
      </c>
      <c r="E17" s="173"/>
      <c r="F17" s="135">
        <v>6</v>
      </c>
      <c r="G17" s="135">
        <v>7</v>
      </c>
      <c r="H17" s="135">
        <v>8</v>
      </c>
      <c r="I17" s="134">
        <v>9</v>
      </c>
      <c r="J17" s="133"/>
      <c r="K17" s="132"/>
      <c r="L17" s="132"/>
    </row>
    <row r="18" spans="1:86" s="6" customFormat="1" ht="13.5" customHeight="1" x14ac:dyDescent="0.35">
      <c r="A18" s="131" t="s">
        <v>12</v>
      </c>
      <c r="B18" s="130" t="s">
        <v>13</v>
      </c>
      <c r="C18" s="129">
        <f>SUM(C19+C22+C29+C35)</f>
        <v>0</v>
      </c>
      <c r="D18" s="129">
        <f>SUM(D19+D22+D29+D35)</f>
        <v>31853.199999999997</v>
      </c>
      <c r="E18" s="129">
        <f>SUM(E19+E22+E29+E35)</f>
        <v>282674.77</v>
      </c>
      <c r="F18" s="45">
        <f t="shared" ref="F18:H18" si="0">SUM(F19+F22+F29+F35)</f>
        <v>2943433.13</v>
      </c>
      <c r="G18" s="45">
        <f t="shared" si="0"/>
        <v>2025524.0600000003</v>
      </c>
      <c r="H18" s="129">
        <f t="shared" si="0"/>
        <v>1693711.88</v>
      </c>
      <c r="I18" s="128">
        <f t="shared" ref="I18:I24" si="1">C18+D18+E18+F18+G18+H18</f>
        <v>6977197.04</v>
      </c>
      <c r="J18" s="127"/>
      <c r="K18" s="126"/>
      <c r="L18" s="126"/>
      <c r="M18" s="38"/>
      <c r="N18" s="38"/>
      <c r="O18" s="38"/>
      <c r="P18" s="38"/>
      <c r="Q18" s="38"/>
      <c r="R18" s="38"/>
      <c r="S18" s="38"/>
      <c r="T18" s="39"/>
      <c r="U18" s="7"/>
    </row>
    <row r="19" spans="1:86" s="6" customFormat="1" ht="13.5" customHeight="1" x14ac:dyDescent="0.35">
      <c r="A19" s="125" t="s">
        <v>14</v>
      </c>
      <c r="B19" s="130" t="s">
        <v>15</v>
      </c>
      <c r="C19" s="129">
        <f t="shared" ref="C19" si="2">SUM(C20:C21)</f>
        <v>0</v>
      </c>
      <c r="D19" s="129">
        <f>SUM(D20:D21)</f>
        <v>16600</v>
      </c>
      <c r="E19" s="129">
        <f>SUM(E20:E21)</f>
        <v>61892.9</v>
      </c>
      <c r="F19" s="129">
        <f t="shared" ref="F19:H19" si="3">SUM(F20:F21)</f>
        <v>68488.100000000006</v>
      </c>
      <c r="G19" s="129">
        <f t="shared" si="3"/>
        <v>68488.100000000006</v>
      </c>
      <c r="H19" s="129">
        <f t="shared" si="3"/>
        <v>62028</v>
      </c>
      <c r="I19" s="128">
        <f t="shared" si="1"/>
        <v>277497.09999999998</v>
      </c>
      <c r="J19" s="127"/>
      <c r="K19" s="126"/>
      <c r="L19" s="126"/>
      <c r="M19" s="38"/>
      <c r="N19" s="38"/>
      <c r="O19" s="38"/>
      <c r="P19" s="38"/>
      <c r="Q19" s="38"/>
      <c r="R19" s="38"/>
      <c r="S19" s="38"/>
      <c r="T19" s="39"/>
      <c r="U19" s="7"/>
    </row>
    <row r="20" spans="1:86" s="6" customFormat="1" ht="13.5" customHeight="1" x14ac:dyDescent="0.35">
      <c r="A20" s="125" t="s">
        <v>16</v>
      </c>
      <c r="B20" s="124" t="s">
        <v>17</v>
      </c>
      <c r="C20" s="123">
        <v>0</v>
      </c>
      <c r="D20" s="123">
        <v>15600</v>
      </c>
      <c r="E20" s="123">
        <v>60401.9</v>
      </c>
      <c r="F20" s="122">
        <v>63488.1</v>
      </c>
      <c r="G20" s="122">
        <v>63488.1</v>
      </c>
      <c r="H20" s="122">
        <v>58028</v>
      </c>
      <c r="I20" s="128">
        <f t="shared" si="1"/>
        <v>261006.1</v>
      </c>
      <c r="J20" s="121"/>
      <c r="K20" s="126"/>
      <c r="L20" s="126"/>
      <c r="M20" s="38"/>
      <c r="N20" s="38"/>
      <c r="O20" s="38"/>
      <c r="P20" s="38"/>
      <c r="Q20" s="38"/>
      <c r="R20" s="38"/>
      <c r="S20" s="38"/>
      <c r="T20" s="39"/>
      <c r="U20" s="7"/>
    </row>
    <row r="21" spans="1:86" s="6" customFormat="1" ht="13.5" customHeight="1" x14ac:dyDescent="0.35">
      <c r="A21" s="125" t="s">
        <v>18</v>
      </c>
      <c r="B21" s="120" t="s">
        <v>19</v>
      </c>
      <c r="C21" s="123">
        <v>0</v>
      </c>
      <c r="D21" s="123">
        <v>1000</v>
      </c>
      <c r="E21" s="123">
        <v>1491</v>
      </c>
      <c r="F21" s="119">
        <v>5000</v>
      </c>
      <c r="G21" s="119">
        <v>5000</v>
      </c>
      <c r="H21" s="122">
        <v>4000</v>
      </c>
      <c r="I21" s="128">
        <f t="shared" si="1"/>
        <v>16491</v>
      </c>
      <c r="J21" s="121"/>
      <c r="K21" s="126"/>
      <c r="L21" s="126"/>
      <c r="M21" s="38"/>
      <c r="N21" s="38"/>
      <c r="O21" s="38"/>
      <c r="P21" s="38"/>
      <c r="Q21" s="38"/>
      <c r="R21" s="38"/>
      <c r="S21" s="38"/>
      <c r="T21" s="39"/>
      <c r="U21" s="7"/>
    </row>
    <row r="22" spans="1:86" s="6" customFormat="1" ht="24.65" customHeight="1" x14ac:dyDescent="0.3">
      <c r="A22" s="125" t="s">
        <v>20</v>
      </c>
      <c r="B22" s="174" t="s">
        <v>65</v>
      </c>
      <c r="C22" s="118">
        <f t="shared" ref="C22" si="4">SUM(C23:C28)</f>
        <v>0</v>
      </c>
      <c r="D22" s="118">
        <f>SUM(D23:D28)</f>
        <v>9633.6</v>
      </c>
      <c r="E22" s="118">
        <f>SUM(E23:E28)</f>
        <v>83405.149999999994</v>
      </c>
      <c r="F22" s="26">
        <f t="shared" ref="F22:H22" si="5">SUM(F23:F28)</f>
        <v>1281185.03</v>
      </c>
      <c r="G22" s="26">
        <f t="shared" si="5"/>
        <v>1109061.2600000002</v>
      </c>
      <c r="H22" s="118">
        <f t="shared" si="5"/>
        <v>937923.87999999989</v>
      </c>
      <c r="I22" s="128">
        <f t="shared" si="1"/>
        <v>3421208.92</v>
      </c>
      <c r="J22" s="117"/>
      <c r="K22" s="116"/>
      <c r="L22" s="116"/>
      <c r="M22" s="25"/>
      <c r="N22" s="25"/>
      <c r="O22" s="25"/>
      <c r="P22" s="25"/>
      <c r="Q22" s="25"/>
      <c r="R22" s="25"/>
      <c r="S22" s="7"/>
      <c r="T22" s="40"/>
      <c r="U22" s="40"/>
    </row>
    <row r="23" spans="1:86" s="7" customFormat="1" ht="20.5" customHeight="1" x14ac:dyDescent="0.35">
      <c r="A23" s="115" t="s">
        <v>21</v>
      </c>
      <c r="B23" s="176" t="s">
        <v>68</v>
      </c>
      <c r="C23" s="114">
        <v>0</v>
      </c>
      <c r="D23" s="164">
        <v>9633.6</v>
      </c>
      <c r="E23" s="164">
        <v>50948</v>
      </c>
      <c r="F23" s="114">
        <v>45224.4</v>
      </c>
      <c r="G23" s="114">
        <v>47486.6</v>
      </c>
      <c r="H23" s="114">
        <v>49860.9</v>
      </c>
      <c r="I23" s="128">
        <f t="shared" si="1"/>
        <v>203153.5</v>
      </c>
      <c r="J23" s="66"/>
      <c r="K23" s="113"/>
      <c r="L23" s="113"/>
      <c r="M23" s="6"/>
      <c r="N23" s="6"/>
      <c r="O23" s="6"/>
      <c r="P23" s="6"/>
      <c r="Q23" s="6"/>
      <c r="R23" s="6"/>
      <c r="S23" s="6"/>
      <c r="T23" s="52"/>
      <c r="U23" s="52"/>
    </row>
    <row r="24" spans="1:86" s="7" customFormat="1" ht="27" customHeight="1" x14ac:dyDescent="0.35">
      <c r="A24" s="115" t="s">
        <v>22</v>
      </c>
      <c r="B24" s="177" t="s">
        <v>69</v>
      </c>
      <c r="C24" s="114">
        <v>0</v>
      </c>
      <c r="D24" s="164">
        <v>0</v>
      </c>
      <c r="E24" s="111">
        <v>0</v>
      </c>
      <c r="F24" s="111">
        <v>99547.199999999997</v>
      </c>
      <c r="G24" s="111">
        <v>104524.56</v>
      </c>
      <c r="H24" s="111">
        <v>110000</v>
      </c>
      <c r="I24" s="128">
        <f t="shared" si="1"/>
        <v>314071.76</v>
      </c>
      <c r="J24" s="180"/>
      <c r="K24" s="181"/>
      <c r="L24" s="113"/>
      <c r="M24" s="6"/>
      <c r="N24" s="6"/>
      <c r="O24" s="6"/>
      <c r="P24" s="6"/>
      <c r="Q24" s="6"/>
      <c r="R24" s="6"/>
      <c r="S24" s="6"/>
      <c r="T24" s="52"/>
      <c r="U24" s="52"/>
    </row>
    <row r="25" spans="1:86" s="7" customFormat="1" ht="13" customHeight="1" x14ac:dyDescent="0.35">
      <c r="A25" s="115" t="s">
        <v>23</v>
      </c>
      <c r="B25" s="112" t="s">
        <v>24</v>
      </c>
      <c r="C25" s="114">
        <v>0</v>
      </c>
      <c r="D25" s="164">
        <v>0</v>
      </c>
      <c r="E25" s="111">
        <v>0</v>
      </c>
      <c r="F25" s="111">
        <v>51000</v>
      </c>
      <c r="G25" s="111">
        <v>109200</v>
      </c>
      <c r="H25" s="111">
        <v>57400</v>
      </c>
      <c r="I25" s="128">
        <f>SUM(C25:H25)</f>
        <v>217600</v>
      </c>
      <c r="J25" s="110"/>
      <c r="K25" s="113"/>
      <c r="L25" s="113"/>
      <c r="M25" s="6"/>
      <c r="N25" s="6"/>
      <c r="O25" s="6"/>
      <c r="P25" s="6"/>
      <c r="Q25" s="6"/>
      <c r="R25" s="6"/>
      <c r="S25" s="6"/>
      <c r="T25" s="52"/>
      <c r="U25" s="52"/>
    </row>
    <row r="26" spans="1:86" s="7" customFormat="1" ht="18" customHeight="1" x14ac:dyDescent="0.35">
      <c r="A26" s="115" t="s">
        <v>25</v>
      </c>
      <c r="B26" s="112" t="s">
        <v>26</v>
      </c>
      <c r="C26" s="114">
        <v>0</v>
      </c>
      <c r="D26" s="164">
        <v>0</v>
      </c>
      <c r="E26" s="111">
        <v>1708</v>
      </c>
      <c r="F26" s="109">
        <v>0</v>
      </c>
      <c r="G26" s="109">
        <v>10000</v>
      </c>
      <c r="H26" s="109">
        <v>0</v>
      </c>
      <c r="I26" s="128">
        <f t="shared" ref="I26:I38" si="6">C26+D26+E26+F26+G26+H26</f>
        <v>11708</v>
      </c>
      <c r="J26" s="66"/>
      <c r="K26" s="113"/>
      <c r="L26" s="113"/>
      <c r="M26" s="6"/>
      <c r="N26" s="6"/>
      <c r="O26" s="6"/>
      <c r="P26" s="6"/>
      <c r="Q26" s="6"/>
      <c r="R26" s="6"/>
      <c r="S26" s="6"/>
      <c r="T26" s="52"/>
      <c r="U26" s="52"/>
    </row>
    <row r="27" spans="1:86" s="7" customFormat="1" ht="52" customHeight="1" x14ac:dyDescent="0.35">
      <c r="A27" s="115" t="s">
        <v>27</v>
      </c>
      <c r="B27" s="112" t="s">
        <v>28</v>
      </c>
      <c r="C27" s="114">
        <v>0</v>
      </c>
      <c r="D27" s="164">
        <v>0</v>
      </c>
      <c r="E27" s="111">
        <v>30749.15</v>
      </c>
      <c r="F27" s="109">
        <v>229598</v>
      </c>
      <c r="G27" s="109">
        <v>170034.67</v>
      </c>
      <c r="H27" s="109">
        <v>73218.77</v>
      </c>
      <c r="I27" s="128">
        <f t="shared" si="6"/>
        <v>503600.59</v>
      </c>
      <c r="J27" s="110"/>
      <c r="K27" s="108"/>
      <c r="L27" s="113"/>
      <c r="M27" s="6"/>
      <c r="N27" s="6"/>
      <c r="O27" s="6"/>
      <c r="P27" s="6"/>
      <c r="Q27" s="6"/>
      <c r="R27" s="6"/>
      <c r="S27" s="6"/>
      <c r="T27" s="52"/>
      <c r="U27" s="52"/>
    </row>
    <row r="28" spans="1:86" s="7" customFormat="1" ht="25" customHeight="1" x14ac:dyDescent="0.25">
      <c r="A28" s="115" t="s">
        <v>29</v>
      </c>
      <c r="B28" s="107" t="s">
        <v>30</v>
      </c>
      <c r="C28" s="114">
        <v>0</v>
      </c>
      <c r="D28" s="164">
        <v>0</v>
      </c>
      <c r="E28" s="164">
        <v>0</v>
      </c>
      <c r="F28" s="106">
        <v>855815.43</v>
      </c>
      <c r="G28" s="106">
        <v>667815.43000000005</v>
      </c>
      <c r="H28" s="106">
        <v>647444.21</v>
      </c>
      <c r="I28" s="128">
        <f t="shared" si="6"/>
        <v>2171075.0700000003</v>
      </c>
      <c r="J28" s="66"/>
      <c r="K28" s="113"/>
      <c r="L28" s="113"/>
      <c r="M28" s="6"/>
      <c r="N28" s="6"/>
      <c r="O28" s="6"/>
      <c r="P28" s="6"/>
      <c r="Q28" s="6"/>
      <c r="R28" s="6"/>
      <c r="S28" s="6"/>
      <c r="T28" s="52"/>
      <c r="U28" s="52"/>
    </row>
    <row r="29" spans="1:86" s="51" customFormat="1" ht="26" x14ac:dyDescent="0.3">
      <c r="A29" s="105" t="s">
        <v>31</v>
      </c>
      <c r="B29" s="104" t="s">
        <v>66</v>
      </c>
      <c r="C29" s="128">
        <f>SUM(C30:C34)</f>
        <v>0</v>
      </c>
      <c r="D29" s="118">
        <f>SUM(D30:D34)</f>
        <v>5619.6</v>
      </c>
      <c r="E29" s="118">
        <f>SUM(E30:E34)</f>
        <v>137376.72</v>
      </c>
      <c r="F29" s="128">
        <f>SUM(F30:F34)</f>
        <v>793760</v>
      </c>
      <c r="G29" s="128">
        <f t="shared" ref="G29:H29" si="7">SUM(G30:G34)</f>
        <v>847974.7</v>
      </c>
      <c r="H29" s="128">
        <f t="shared" si="7"/>
        <v>693760</v>
      </c>
      <c r="I29" s="128">
        <f t="shared" si="6"/>
        <v>2478491.02</v>
      </c>
      <c r="J29" s="117"/>
      <c r="K29" s="103"/>
      <c r="L29" s="103"/>
      <c r="M29" s="57"/>
      <c r="N29" s="57"/>
      <c r="O29" s="57"/>
      <c r="P29" s="57"/>
      <c r="Q29" s="57"/>
      <c r="R29" s="57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54"/>
    </row>
    <row r="30" spans="1:86" s="6" customFormat="1" ht="25" x14ac:dyDescent="0.35">
      <c r="A30" s="102" t="s">
        <v>32</v>
      </c>
      <c r="B30" s="178" t="s">
        <v>70</v>
      </c>
      <c r="C30" s="114">
        <v>0</v>
      </c>
      <c r="D30" s="164">
        <v>5619.6</v>
      </c>
      <c r="E30" s="164">
        <v>63451.87</v>
      </c>
      <c r="F30" s="114">
        <v>84294</v>
      </c>
      <c r="G30" s="114">
        <v>88508.7</v>
      </c>
      <c r="H30" s="114">
        <v>84294</v>
      </c>
      <c r="I30" s="128">
        <f t="shared" si="6"/>
        <v>326168.17</v>
      </c>
      <c r="J30" s="117"/>
      <c r="K30" s="101"/>
      <c r="L30" s="101"/>
      <c r="M30" s="53"/>
      <c r="N30" s="53"/>
      <c r="O30" s="53"/>
      <c r="P30" s="53"/>
      <c r="Q30" s="53"/>
      <c r="R30" s="53"/>
    </row>
    <row r="31" spans="1:86" s="6" customFormat="1" ht="42.65" customHeight="1" x14ac:dyDescent="0.35">
      <c r="A31" s="102" t="s">
        <v>33</v>
      </c>
      <c r="B31" s="107" t="s">
        <v>34</v>
      </c>
      <c r="C31" s="114">
        <v>0</v>
      </c>
      <c r="D31" s="164">
        <v>0</v>
      </c>
      <c r="E31" s="164">
        <v>16491.45</v>
      </c>
      <c r="F31" s="114">
        <v>100000</v>
      </c>
      <c r="G31" s="114">
        <v>100000</v>
      </c>
      <c r="H31" s="114">
        <v>0</v>
      </c>
      <c r="I31" s="128">
        <f t="shared" si="6"/>
        <v>216491.45</v>
      </c>
      <c r="J31" s="110"/>
      <c r="K31" s="101"/>
      <c r="L31" s="101"/>
      <c r="M31" s="53"/>
      <c r="N31" s="53"/>
      <c r="O31" s="53"/>
      <c r="P31" s="53"/>
      <c r="Q31" s="53"/>
      <c r="R31" s="53"/>
    </row>
    <row r="32" spans="1:86" s="6" customFormat="1" ht="50" x14ac:dyDescent="0.35">
      <c r="A32" s="102" t="s">
        <v>35</v>
      </c>
      <c r="B32" s="100" t="s">
        <v>36</v>
      </c>
      <c r="C32" s="99">
        <v>0</v>
      </c>
      <c r="D32" s="164">
        <v>0</v>
      </c>
      <c r="E32" s="164">
        <v>44662.239999999998</v>
      </c>
      <c r="F32" s="114">
        <v>120000</v>
      </c>
      <c r="G32" s="114">
        <v>120000</v>
      </c>
      <c r="H32" s="114">
        <v>120000</v>
      </c>
      <c r="I32" s="128">
        <f t="shared" si="6"/>
        <v>404662.24</v>
      </c>
      <c r="J32" s="127"/>
      <c r="K32" s="101"/>
      <c r="L32" s="101"/>
      <c r="M32" s="53"/>
      <c r="N32" s="53"/>
      <c r="O32" s="53"/>
      <c r="P32" s="53"/>
      <c r="Q32" s="53"/>
      <c r="R32" s="53"/>
    </row>
    <row r="33" spans="1:27" s="6" customFormat="1" ht="77.650000000000006" customHeight="1" x14ac:dyDescent="0.35">
      <c r="A33" s="102" t="s">
        <v>37</v>
      </c>
      <c r="B33" s="107" t="s">
        <v>38</v>
      </c>
      <c r="C33" s="114">
        <v>0</v>
      </c>
      <c r="D33" s="164">
        <v>0</v>
      </c>
      <c r="E33" s="164">
        <v>0</v>
      </c>
      <c r="F33" s="114">
        <v>189466</v>
      </c>
      <c r="G33" s="114">
        <v>189466</v>
      </c>
      <c r="H33" s="114">
        <v>189466</v>
      </c>
      <c r="I33" s="128">
        <f t="shared" si="6"/>
        <v>568398</v>
      </c>
      <c r="J33" s="110"/>
      <c r="K33" s="101"/>
      <c r="L33" s="101"/>
      <c r="M33" s="53"/>
      <c r="N33" s="53"/>
      <c r="O33" s="53"/>
      <c r="P33" s="53"/>
      <c r="Q33" s="53"/>
      <c r="R33" s="53"/>
    </row>
    <row r="34" spans="1:27" s="8" customFormat="1" ht="25" customHeight="1" x14ac:dyDescent="0.25">
      <c r="A34" s="115" t="s">
        <v>63</v>
      </c>
      <c r="B34" s="107" t="s">
        <v>39</v>
      </c>
      <c r="C34" s="114">
        <v>0</v>
      </c>
      <c r="D34" s="164">
        <v>0</v>
      </c>
      <c r="E34" s="164">
        <v>12771.16</v>
      </c>
      <c r="F34" s="114">
        <v>300000</v>
      </c>
      <c r="G34" s="114">
        <v>350000</v>
      </c>
      <c r="H34" s="114">
        <v>300000</v>
      </c>
      <c r="I34" s="128">
        <f t="shared" si="6"/>
        <v>962771.15999999992</v>
      </c>
      <c r="J34" s="98"/>
      <c r="K34" s="97"/>
      <c r="L34" s="97"/>
      <c r="S34" s="27"/>
      <c r="T34" s="27"/>
      <c r="U34" s="27"/>
    </row>
    <row r="35" spans="1:27" s="7" customFormat="1" ht="26" x14ac:dyDescent="0.35">
      <c r="A35" s="96" t="s">
        <v>40</v>
      </c>
      <c r="B35" s="95" t="s">
        <v>67</v>
      </c>
      <c r="C35" s="94">
        <v>0</v>
      </c>
      <c r="D35" s="165">
        <v>0</v>
      </c>
      <c r="E35" s="118">
        <v>0</v>
      </c>
      <c r="F35" s="128">
        <v>800000</v>
      </c>
      <c r="G35" s="128">
        <v>0</v>
      </c>
      <c r="H35" s="128">
        <v>0</v>
      </c>
      <c r="I35" s="128">
        <f t="shared" si="6"/>
        <v>800000</v>
      </c>
      <c r="J35" s="93"/>
      <c r="K35" s="92"/>
      <c r="L35" s="92"/>
      <c r="M35" s="60"/>
      <c r="N35" s="60"/>
      <c r="O35" s="60"/>
      <c r="P35" s="60"/>
      <c r="Q35" s="60"/>
      <c r="R35" s="60"/>
    </row>
    <row r="36" spans="1:27" s="7" customFormat="1" ht="14.25" customHeight="1" x14ac:dyDescent="0.35">
      <c r="A36" s="105" t="s">
        <v>41</v>
      </c>
      <c r="B36" s="91" t="s">
        <v>42</v>
      </c>
      <c r="C36" s="128">
        <f>C38*0.15</f>
        <v>0</v>
      </c>
      <c r="D36" s="118">
        <f t="shared" ref="D36:H36" si="8">D38*0.15</f>
        <v>4627.9799999999996</v>
      </c>
      <c r="E36" s="118">
        <v>26220.3</v>
      </c>
      <c r="F36" s="128">
        <f t="shared" si="8"/>
        <v>43883.055</v>
      </c>
      <c r="G36" s="128">
        <f t="shared" si="8"/>
        <v>45601.193999999996</v>
      </c>
      <c r="H36" s="128">
        <f t="shared" si="8"/>
        <v>45327.435000000005</v>
      </c>
      <c r="I36" s="128">
        <f t="shared" si="6"/>
        <v>165659.96399999998</v>
      </c>
      <c r="J36" s="66"/>
      <c r="K36" s="90"/>
      <c r="L36" s="90"/>
    </row>
    <row r="37" spans="1:27" s="56" customFormat="1" ht="13" x14ac:dyDescent="0.35">
      <c r="A37" s="131" t="s">
        <v>43</v>
      </c>
      <c r="B37" s="89" t="s">
        <v>44</v>
      </c>
      <c r="C37" s="118">
        <f t="shared" ref="C37:H37" si="9">SUM(C18+C36)</f>
        <v>0</v>
      </c>
      <c r="D37" s="118">
        <f t="shared" si="9"/>
        <v>36481.179999999993</v>
      </c>
      <c r="E37" s="26">
        <f t="shared" si="9"/>
        <v>308895.07</v>
      </c>
      <c r="F37" s="128">
        <f t="shared" si="9"/>
        <v>2987316.1850000001</v>
      </c>
      <c r="G37" s="128">
        <f t="shared" si="9"/>
        <v>2071125.2540000002</v>
      </c>
      <c r="H37" s="128">
        <f t="shared" si="9"/>
        <v>1739039.3149999999</v>
      </c>
      <c r="I37" s="128">
        <f t="shared" si="6"/>
        <v>7142857.0040000007</v>
      </c>
      <c r="J37" s="88"/>
      <c r="K37" s="87"/>
      <c r="L37" s="87"/>
      <c r="M37" s="55"/>
      <c r="N37" s="55"/>
      <c r="O37" s="55"/>
      <c r="P37" s="55"/>
      <c r="Q37" s="55"/>
      <c r="R37" s="55"/>
    </row>
    <row r="38" spans="1:27" s="7" customFormat="1" ht="23.25" customHeight="1" x14ac:dyDescent="0.35">
      <c r="A38" s="105" t="s">
        <v>45</v>
      </c>
      <c r="B38" s="86" t="s">
        <v>46</v>
      </c>
      <c r="C38" s="128">
        <f>C20+C23+C30</f>
        <v>0</v>
      </c>
      <c r="D38" s="118">
        <f>D20+D23+D30</f>
        <v>30853.199999999997</v>
      </c>
      <c r="E38" s="118">
        <f>E20+E23+E30</f>
        <v>174801.77</v>
      </c>
      <c r="F38" s="128">
        <f>F20+F23+F30+F24</f>
        <v>292553.7</v>
      </c>
      <c r="G38" s="128">
        <f>G20+G23+G30+G24</f>
        <v>304007.95999999996</v>
      </c>
      <c r="H38" s="128">
        <f>H20+H23+H30+H24</f>
        <v>302182.90000000002</v>
      </c>
      <c r="I38" s="128">
        <f t="shared" si="6"/>
        <v>1104399.5299999998</v>
      </c>
      <c r="J38" s="66"/>
      <c r="K38" s="126"/>
      <c r="L38" s="126"/>
      <c r="M38" s="38"/>
      <c r="N38" s="38"/>
      <c r="O38" s="38"/>
      <c r="P38" s="38"/>
      <c r="Q38" s="38"/>
      <c r="R38" s="38"/>
    </row>
    <row r="39" spans="1:27" s="7" customFormat="1" ht="18.899999999999999" customHeight="1" x14ac:dyDescent="0.35">
      <c r="A39" s="105" t="s">
        <v>47</v>
      </c>
      <c r="B39" s="86" t="s">
        <v>48</v>
      </c>
      <c r="C39" s="128">
        <f>SUM(C40-C37)</f>
        <v>7142857</v>
      </c>
      <c r="D39" s="118">
        <f>SUM(C39-D37)</f>
        <v>7106375.8200000003</v>
      </c>
      <c r="E39" s="118">
        <f>SUM(D39-E37)</f>
        <v>6797480.75</v>
      </c>
      <c r="F39" s="128">
        <f>SUM(E39-F37)</f>
        <v>3810164.5649999999</v>
      </c>
      <c r="G39" s="128">
        <f>SUM(F39-G37)</f>
        <v>1739039.3109999998</v>
      </c>
      <c r="H39" s="128">
        <f>SUM(G39-H37)</f>
        <v>-4.0000001899898052E-3</v>
      </c>
      <c r="I39" s="67"/>
      <c r="J39" s="85"/>
      <c r="K39" s="90"/>
      <c r="L39" s="90"/>
    </row>
    <row r="40" spans="1:27" s="6" customFormat="1" ht="14.25" customHeight="1" x14ac:dyDescent="0.35">
      <c r="A40" s="105" t="s">
        <v>49</v>
      </c>
      <c r="B40" s="175" t="s">
        <v>50</v>
      </c>
      <c r="C40" s="84">
        <v>7142857</v>
      </c>
      <c r="D40" s="166"/>
      <c r="E40" s="83"/>
      <c r="F40" s="83"/>
      <c r="G40" s="83"/>
      <c r="H40" s="83"/>
      <c r="I40" s="83"/>
      <c r="J40"/>
      <c r="K40"/>
      <c r="L40"/>
      <c r="M40"/>
      <c r="N40"/>
      <c r="O40"/>
      <c r="P40"/>
      <c r="Q40"/>
      <c r="R40"/>
      <c r="S40" s="43"/>
    </row>
    <row r="41" spans="1:27" s="6" customFormat="1" ht="14.25" customHeight="1" x14ac:dyDescent="0.35">
      <c r="A41" s="82"/>
      <c r="B41" s="81"/>
      <c r="C41" s="116"/>
      <c r="D41" s="167"/>
      <c r="E41" s="80"/>
      <c r="F41" s="80"/>
      <c r="G41" s="80"/>
      <c r="H41" s="80"/>
      <c r="I41" s="113"/>
      <c r="J41" s="113"/>
      <c r="K41" s="113"/>
      <c r="L41" s="113"/>
      <c r="S41" s="43"/>
      <c r="T41" s="32"/>
      <c r="V41" s="32"/>
      <c r="X41" s="32"/>
    </row>
    <row r="42" spans="1:27" x14ac:dyDescent="0.25">
      <c r="B42" s="70"/>
      <c r="C42" s="79"/>
      <c r="D42" s="168"/>
      <c r="E42" s="78"/>
      <c r="F42" s="78"/>
      <c r="G42" s="78"/>
      <c r="H42" s="78"/>
      <c r="I42" s="70"/>
      <c r="J42" s="70"/>
      <c r="K42" s="77"/>
      <c r="L42" s="70"/>
      <c r="M42" s="1"/>
      <c r="N42" s="1"/>
      <c r="O42" s="1"/>
      <c r="P42" s="1"/>
      <c r="Q42" s="1"/>
      <c r="R42" s="1"/>
      <c r="S42" s="44"/>
      <c r="T42" s="1"/>
      <c r="U42" s="1"/>
      <c r="V42" s="1"/>
      <c r="W42" s="1"/>
      <c r="X42" s="1"/>
      <c r="Y42" s="1"/>
      <c r="Z42" s="1"/>
      <c r="AA42" s="1"/>
    </row>
    <row r="43" spans="1:27" ht="13" x14ac:dyDescent="0.3">
      <c r="A43" s="76" t="s">
        <v>51</v>
      </c>
      <c r="B43" s="75"/>
      <c r="C43" s="74"/>
      <c r="Z43" s="1"/>
      <c r="AA43" s="1"/>
    </row>
    <row r="44" spans="1:27" ht="24" customHeight="1" x14ac:dyDescent="0.25">
      <c r="A44" s="10"/>
      <c r="B44" s="11" t="s">
        <v>8</v>
      </c>
      <c r="C44" s="194">
        <v>2022</v>
      </c>
      <c r="D44" s="195"/>
      <c r="E44" s="194">
        <v>2023</v>
      </c>
      <c r="F44" s="196"/>
      <c r="G44" s="197">
        <v>2024</v>
      </c>
      <c r="H44" s="192"/>
      <c r="I44" s="191">
        <v>2025</v>
      </c>
      <c r="J44" s="192"/>
      <c r="K44" s="191">
        <v>2026</v>
      </c>
      <c r="L44" s="192"/>
      <c r="M44" s="191">
        <v>2027</v>
      </c>
      <c r="N44" s="192"/>
      <c r="O44" s="193"/>
      <c r="P44" s="193"/>
      <c r="Z44" s="1"/>
      <c r="AA44" s="1"/>
    </row>
    <row r="45" spans="1:27" ht="13" x14ac:dyDescent="0.25">
      <c r="A45" s="11" t="s">
        <v>6</v>
      </c>
      <c r="B45" s="11" t="s">
        <v>52</v>
      </c>
      <c r="C45" s="11" t="s">
        <v>53</v>
      </c>
      <c r="D45" s="11" t="s">
        <v>54</v>
      </c>
      <c r="E45" s="11" t="s">
        <v>53</v>
      </c>
      <c r="F45" s="11" t="s">
        <v>54</v>
      </c>
      <c r="G45" s="11" t="s">
        <v>53</v>
      </c>
      <c r="H45" s="11" t="s">
        <v>54</v>
      </c>
      <c r="I45" s="11" t="s">
        <v>53</v>
      </c>
      <c r="J45" s="11" t="s">
        <v>54</v>
      </c>
      <c r="K45" s="11" t="s">
        <v>53</v>
      </c>
      <c r="L45" s="11" t="s">
        <v>54</v>
      </c>
      <c r="M45" s="11" t="s">
        <v>53</v>
      </c>
      <c r="N45" s="11" t="s">
        <v>54</v>
      </c>
      <c r="O45" s="11" t="s">
        <v>55</v>
      </c>
      <c r="P45" s="11"/>
      <c r="Q45" s="1"/>
      <c r="R45" s="1"/>
      <c r="S45" s="42"/>
      <c r="T45" s="18"/>
      <c r="U45" s="20"/>
      <c r="V45" s="19"/>
      <c r="W45" s="19"/>
      <c r="X45" s="19"/>
      <c r="Y45" s="19"/>
      <c r="Z45" s="19"/>
      <c r="AA45" s="19"/>
    </row>
    <row r="46" spans="1:27" ht="26" x14ac:dyDescent="0.3">
      <c r="A46" s="12">
        <v>1</v>
      </c>
      <c r="B46" s="13" t="s">
        <v>56</v>
      </c>
      <c r="C46" s="30">
        <f>SUM(C37)</f>
        <v>0</v>
      </c>
      <c r="D46" s="29"/>
      <c r="E46" s="64">
        <f>SUM(D37)</f>
        <v>36481.179999999993</v>
      </c>
      <c r="F46" s="29"/>
      <c r="G46" s="65">
        <f>E37</f>
        <v>308895.07</v>
      </c>
      <c r="H46" s="29"/>
      <c r="I46" s="64">
        <f>F37</f>
        <v>2987316.1850000001</v>
      </c>
      <c r="J46" s="29"/>
      <c r="K46" s="64">
        <f>G37</f>
        <v>2071125.2540000002</v>
      </c>
      <c r="L46" s="29"/>
      <c r="M46" s="64">
        <f>H37</f>
        <v>1739039.3149999999</v>
      </c>
      <c r="N46" s="29"/>
      <c r="O46" s="28">
        <f>SUM(C46+E46+G46+I46+K46+M46)</f>
        <v>7142857.0040000007</v>
      </c>
      <c r="P46" s="29"/>
      <c r="Q46" s="1"/>
      <c r="R46" s="1"/>
      <c r="S46" s="42"/>
      <c r="T46" s="18"/>
      <c r="U46" s="20"/>
      <c r="V46" s="19"/>
      <c r="W46" s="19"/>
      <c r="X46" s="19"/>
      <c r="Y46" s="19"/>
      <c r="Z46" s="19"/>
      <c r="AA46" s="19"/>
    </row>
    <row r="47" spans="1:27" ht="13" x14ac:dyDescent="0.25">
      <c r="A47" s="12">
        <v>2</v>
      </c>
      <c r="B47" s="14" t="s">
        <v>57</v>
      </c>
      <c r="C47" s="30">
        <f>SUM(C46)</f>
        <v>0</v>
      </c>
      <c r="D47" s="61">
        <v>1</v>
      </c>
      <c r="E47" s="30">
        <f>SUM(E46)</f>
        <v>36481.179999999993</v>
      </c>
      <c r="F47" s="61">
        <v>1</v>
      </c>
      <c r="G47" s="30">
        <f>SUM(G46)</f>
        <v>308895.07</v>
      </c>
      <c r="H47" s="61">
        <v>1</v>
      </c>
      <c r="I47" s="30">
        <f>SUM(I46)</f>
        <v>2987316.1850000001</v>
      </c>
      <c r="J47" s="61">
        <v>1</v>
      </c>
      <c r="K47" s="30">
        <f>SUM(K46)</f>
        <v>2071125.2540000002</v>
      </c>
      <c r="L47" s="61">
        <v>1</v>
      </c>
      <c r="M47" s="30">
        <f>SUM(M46)</f>
        <v>1739039.3149999999</v>
      </c>
      <c r="N47" s="61">
        <v>1</v>
      </c>
      <c r="O47" s="30">
        <f>SUM(O46)</f>
        <v>7142857.0040000007</v>
      </c>
      <c r="P47" s="61">
        <v>1</v>
      </c>
      <c r="Q47" s="1"/>
      <c r="R47" s="1"/>
      <c r="S47" s="42"/>
      <c r="T47" s="18"/>
      <c r="U47" s="20"/>
      <c r="V47" s="19"/>
      <c r="W47" s="19"/>
      <c r="X47" s="19"/>
      <c r="Y47" s="19"/>
      <c r="Z47" s="19"/>
      <c r="AA47" s="19"/>
    </row>
    <row r="48" spans="1:27" x14ac:dyDescent="0.25">
      <c r="A48" s="15" t="s">
        <v>58</v>
      </c>
      <c r="B48" s="16" t="s">
        <v>59</v>
      </c>
      <c r="C48" s="31">
        <f>SUM(C47)*0.7</f>
        <v>0</v>
      </c>
      <c r="D48" s="62">
        <v>0.7</v>
      </c>
      <c r="E48" s="31">
        <f>SUM(E47)*0.7</f>
        <v>25536.825999999994</v>
      </c>
      <c r="F48" s="62">
        <v>0.7</v>
      </c>
      <c r="G48" s="31">
        <f>SUM(G47)*0.7</f>
        <v>216226.549</v>
      </c>
      <c r="H48" s="62">
        <v>0.7</v>
      </c>
      <c r="I48" s="31">
        <f>SUM(I47)*0.7</f>
        <v>2091121.3295</v>
      </c>
      <c r="J48" s="62">
        <v>0.7</v>
      </c>
      <c r="K48" s="31">
        <f>SUM(K47)*0.7</f>
        <v>1449787.6777999999</v>
      </c>
      <c r="L48" s="62">
        <v>0.7</v>
      </c>
      <c r="M48" s="31">
        <f>SUM(M47)*0.7</f>
        <v>1217327.5204999999</v>
      </c>
      <c r="N48" s="62">
        <v>0.7</v>
      </c>
      <c r="O48" s="31">
        <f>SUM(O47)*0.7</f>
        <v>4999999.9028000003</v>
      </c>
      <c r="P48" s="62">
        <v>0.7</v>
      </c>
      <c r="V48" s="1"/>
      <c r="W48" s="1"/>
      <c r="X48" s="1"/>
      <c r="Y48" s="1"/>
      <c r="Z48" s="1"/>
      <c r="AA48" s="1"/>
    </row>
    <row r="49" spans="1:31" x14ac:dyDescent="0.25">
      <c r="A49" s="15" t="s">
        <v>60</v>
      </c>
      <c r="B49" s="34" t="s">
        <v>61</v>
      </c>
      <c r="C49" s="31">
        <f>SUM(C47*0.3)</f>
        <v>0</v>
      </c>
      <c r="D49" s="63">
        <v>0.3</v>
      </c>
      <c r="E49" s="31">
        <f>SUM(E47*0.3)</f>
        <v>10944.353999999998</v>
      </c>
      <c r="F49" s="63">
        <v>0.3</v>
      </c>
      <c r="G49" s="31">
        <f>SUM(G47*0.3)</f>
        <v>92668.520999999993</v>
      </c>
      <c r="H49" s="63">
        <v>0.3</v>
      </c>
      <c r="I49" s="31">
        <f>SUM(I47*0.3)</f>
        <v>896194.85549999995</v>
      </c>
      <c r="J49" s="63">
        <v>0.3</v>
      </c>
      <c r="K49" s="31">
        <f>SUM(K47*0.3)</f>
        <v>621337.57620000001</v>
      </c>
      <c r="L49" s="63">
        <v>0.3</v>
      </c>
      <c r="M49" s="31">
        <f>SUM(M47*0.3)</f>
        <v>521711.79449999996</v>
      </c>
      <c r="N49" s="63">
        <v>0.3</v>
      </c>
      <c r="O49" s="31">
        <f>SUM(O47*0.3)</f>
        <v>2142857.1011999999</v>
      </c>
      <c r="P49" s="63">
        <v>0.3</v>
      </c>
      <c r="V49" s="1"/>
      <c r="W49" s="1"/>
      <c r="X49" s="1"/>
      <c r="Y49" s="1"/>
      <c r="Z49" s="1"/>
      <c r="AA49" s="1"/>
    </row>
    <row r="50" spans="1:31" ht="13" x14ac:dyDescent="0.25">
      <c r="A50" s="12">
        <v>3</v>
      </c>
      <c r="B50" s="14" t="s">
        <v>62</v>
      </c>
      <c r="C50" s="17"/>
      <c r="D50" s="33">
        <v>0</v>
      </c>
      <c r="E50" s="17"/>
      <c r="F50" s="33">
        <v>0</v>
      </c>
      <c r="G50" s="17"/>
      <c r="H50" s="33">
        <v>0</v>
      </c>
      <c r="I50" s="17"/>
      <c r="J50" s="33">
        <v>0</v>
      </c>
      <c r="K50" s="17"/>
      <c r="L50" s="33">
        <v>0</v>
      </c>
      <c r="M50" s="17"/>
      <c r="N50" s="33">
        <v>0</v>
      </c>
      <c r="O50" s="17">
        <v>0</v>
      </c>
      <c r="P50" s="17">
        <v>0</v>
      </c>
      <c r="Q50" s="1"/>
      <c r="R50" s="1"/>
      <c r="S50" s="44"/>
      <c r="T50" s="1"/>
      <c r="U50" s="1"/>
      <c r="V50" s="1"/>
      <c r="W50" s="1"/>
      <c r="X50" s="1"/>
      <c r="Y50" s="1"/>
      <c r="Z50" s="1"/>
      <c r="AA50" s="1"/>
    </row>
    <row r="51" spans="1:31" x14ac:dyDescent="0.25">
      <c r="B51" s="70"/>
      <c r="C51" s="70"/>
      <c r="D51" s="147"/>
      <c r="E51" s="69"/>
      <c r="F51" s="69"/>
      <c r="G51" s="69"/>
      <c r="H51" s="69"/>
      <c r="I51" s="70"/>
      <c r="J51" s="70"/>
      <c r="K51" s="70"/>
      <c r="L51" s="70"/>
      <c r="M51" s="1"/>
      <c r="N51" s="1"/>
      <c r="O51" s="1"/>
      <c r="P51" s="1"/>
      <c r="Q51" s="1"/>
      <c r="R51" s="1"/>
      <c r="S51" s="44"/>
      <c r="T51" s="1"/>
      <c r="U51" s="1"/>
      <c r="V51" s="1"/>
      <c r="W51" s="1"/>
      <c r="X51" s="1"/>
      <c r="Y51" s="1"/>
      <c r="Z51" s="1"/>
      <c r="AA51" s="1"/>
    </row>
    <row r="52" spans="1:31" ht="13" x14ac:dyDescent="0.3">
      <c r="B52" s="70"/>
      <c r="C52" s="70"/>
      <c r="D52" s="169"/>
      <c r="E52" s="140"/>
      <c r="F52" s="140"/>
      <c r="G52" s="140"/>
      <c r="H52" s="140"/>
      <c r="I52" s="70"/>
      <c r="J52" s="70"/>
      <c r="K52" s="70"/>
      <c r="L52" s="70"/>
      <c r="M52" s="1"/>
      <c r="N52" s="1"/>
      <c r="O52" s="1"/>
      <c r="P52" s="1"/>
      <c r="Q52" s="1"/>
      <c r="R52" s="1"/>
      <c r="S52" s="44"/>
      <c r="T52" s="1"/>
      <c r="U52" s="1"/>
      <c r="V52" s="1"/>
      <c r="W52" s="1"/>
      <c r="X52" s="1"/>
      <c r="Y52" s="1"/>
      <c r="Z52" s="1"/>
      <c r="AA52" s="1"/>
    </row>
    <row r="53" spans="1:31" s="2" customFormat="1" ht="13" x14ac:dyDescent="0.3">
      <c r="A53" s="69"/>
      <c r="B53" s="69"/>
      <c r="C53" s="69"/>
      <c r="D53" s="169"/>
      <c r="E53" s="140"/>
      <c r="F53" s="140"/>
      <c r="G53" s="140"/>
      <c r="H53" s="140"/>
      <c r="I53" s="69"/>
      <c r="J53" s="69"/>
      <c r="K53" s="69"/>
      <c r="L53" s="69"/>
      <c r="S53" s="48"/>
      <c r="AD53" s="9"/>
    </row>
    <row r="54" spans="1:31" s="4" customFormat="1" ht="14.5" x14ac:dyDescent="0.3">
      <c r="A54" s="140"/>
      <c r="B54" s="140"/>
      <c r="C54" s="140"/>
      <c r="D54" s="160"/>
      <c r="E54" s="70"/>
      <c r="F54" s="70"/>
      <c r="G54" s="70"/>
      <c r="H54" s="70"/>
      <c r="I54" s="140"/>
      <c r="J54" s="140"/>
      <c r="K54" s="140"/>
      <c r="L54" s="140"/>
      <c r="S54" s="47"/>
      <c r="W54" s="36"/>
      <c r="X54" s="36"/>
      <c r="Y54" s="36"/>
      <c r="Z54" s="36"/>
    </row>
    <row r="55" spans="1:31" s="4" customFormat="1" ht="15" customHeight="1" x14ac:dyDescent="0.4">
      <c r="A55" s="140"/>
      <c r="B55" s="140"/>
      <c r="C55" s="140"/>
      <c r="D55" s="156"/>
      <c r="E55" s="155"/>
      <c r="F55" s="155"/>
      <c r="G55" s="155"/>
      <c r="H55" s="155"/>
      <c r="I55" s="140"/>
      <c r="J55" s="140"/>
      <c r="K55" s="179"/>
      <c r="L55" s="73"/>
      <c r="M55" s="59"/>
      <c r="N55" s="59"/>
      <c r="O55" s="59"/>
      <c r="P55" s="59"/>
      <c r="Q55" s="59"/>
      <c r="R55" s="59"/>
      <c r="S55" s="47"/>
      <c r="W55" s="37"/>
      <c r="X55" s="37"/>
      <c r="Y55" s="36"/>
      <c r="Z55" s="36"/>
    </row>
    <row r="56" spans="1:31" ht="12.75" customHeight="1" x14ac:dyDescent="0.4">
      <c r="B56" s="70"/>
      <c r="C56" s="70"/>
      <c r="D56" s="170"/>
      <c r="E56" s="72"/>
      <c r="F56" s="72"/>
      <c r="G56" s="72"/>
      <c r="H56" s="72"/>
      <c r="I56" s="70"/>
      <c r="J56" s="70"/>
      <c r="K56" s="179"/>
      <c r="L56" s="73"/>
      <c r="M56" s="59"/>
      <c r="N56" s="59"/>
      <c r="O56" s="59"/>
      <c r="P56" s="59"/>
      <c r="Q56" s="59"/>
      <c r="R56" s="59"/>
      <c r="S56" s="44"/>
      <c r="T56" s="1"/>
      <c r="U56" s="1"/>
      <c r="V56" s="1"/>
      <c r="W56" s="1"/>
      <c r="X56" s="1"/>
      <c r="Y56" s="1"/>
      <c r="Z56" s="1"/>
      <c r="AA56" s="1"/>
      <c r="AC56" s="3"/>
    </row>
    <row r="57" spans="1:31" ht="20" x14ac:dyDescent="0.4">
      <c r="B57" s="70"/>
      <c r="C57" s="155"/>
      <c r="D57" s="156"/>
      <c r="E57" s="155"/>
      <c r="F57" s="155"/>
      <c r="G57" s="155"/>
      <c r="H57" s="155"/>
      <c r="I57" s="155"/>
      <c r="J57" s="155"/>
      <c r="K57" s="179"/>
      <c r="L57" s="73"/>
      <c r="M57" s="59"/>
      <c r="N57" s="59"/>
      <c r="O57" s="59"/>
      <c r="P57" s="59"/>
      <c r="Q57" s="59"/>
      <c r="R57" s="59"/>
      <c r="S57" s="49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</row>
    <row r="58" spans="1:31" s="4" customFormat="1" ht="13" x14ac:dyDescent="0.3">
      <c r="A58" s="140"/>
      <c r="B58" s="140"/>
      <c r="C58" s="72"/>
      <c r="D58" s="160"/>
      <c r="E58" s="70"/>
      <c r="F58" s="70"/>
      <c r="G58" s="70"/>
      <c r="H58" s="70"/>
      <c r="I58" s="72"/>
      <c r="J58" s="72"/>
      <c r="K58" s="72"/>
      <c r="L58" s="72"/>
      <c r="M58" s="22"/>
      <c r="N58" s="22"/>
      <c r="O58" s="22"/>
      <c r="P58" s="22"/>
      <c r="Q58" s="22"/>
      <c r="R58" s="22"/>
      <c r="S58" s="47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</row>
    <row r="59" spans="1:31" x14ac:dyDescent="0.25">
      <c r="B59" s="70"/>
      <c r="C59" s="155"/>
      <c r="I59" s="155"/>
      <c r="J59" s="155"/>
      <c r="K59" s="155"/>
      <c r="L59" s="155"/>
      <c r="M59" s="21"/>
      <c r="N59" s="21"/>
      <c r="O59" s="21"/>
      <c r="P59" s="21"/>
      <c r="Q59" s="21"/>
      <c r="R59" s="21"/>
      <c r="S59" s="50"/>
      <c r="T59" s="21"/>
      <c r="U59" s="21"/>
      <c r="V59" s="21"/>
      <c r="W59" s="21"/>
      <c r="X59" s="21"/>
      <c r="Y59" s="21"/>
      <c r="Z59" s="21"/>
      <c r="AA59" s="21"/>
      <c r="AB59" s="21"/>
      <c r="AC59" s="3"/>
      <c r="AD59" s="21"/>
      <c r="AE59" s="21"/>
    </row>
    <row r="60" spans="1:31" x14ac:dyDescent="0.25">
      <c r="B60" s="70"/>
      <c r="C60" s="70"/>
      <c r="I60" s="70"/>
      <c r="J60" s="70"/>
      <c r="K60" s="70"/>
      <c r="L60" s="70"/>
      <c r="M60" s="1"/>
      <c r="N60" s="1"/>
      <c r="O60" s="1"/>
      <c r="P60" s="1"/>
      <c r="Q60" s="1"/>
      <c r="R60" s="1"/>
      <c r="S60" s="44"/>
      <c r="T60" s="1"/>
      <c r="U60" s="1"/>
      <c r="V60" s="1"/>
      <c r="W60" s="1"/>
      <c r="X60" s="1"/>
      <c r="Y60" s="1"/>
      <c r="Z60" s="1"/>
      <c r="AA60" s="1"/>
      <c r="AC60" s="23"/>
    </row>
    <row r="62" spans="1:31" ht="14.5" x14ac:dyDescent="0.25">
      <c r="A62" s="71"/>
    </row>
    <row r="65" spans="2:27" x14ac:dyDescent="0.25">
      <c r="D65" s="160"/>
      <c r="E65" s="70"/>
      <c r="F65" s="70"/>
      <c r="G65" s="70"/>
      <c r="H65" s="70"/>
    </row>
    <row r="66" spans="2:27" x14ac:dyDescent="0.25">
      <c r="D66" s="160"/>
      <c r="E66" s="70"/>
      <c r="F66" s="70"/>
      <c r="G66" s="70"/>
      <c r="H66" s="70"/>
    </row>
    <row r="67" spans="2:27" x14ac:dyDescent="0.25">
      <c r="B67" s="70"/>
      <c r="C67" s="70"/>
      <c r="D67" s="160"/>
      <c r="E67" s="70"/>
      <c r="F67" s="70"/>
      <c r="G67" s="70"/>
      <c r="H67" s="70"/>
      <c r="I67" s="70"/>
      <c r="J67" s="70"/>
      <c r="K67" s="70"/>
      <c r="L67" s="70"/>
      <c r="M67" s="1"/>
      <c r="N67" s="1"/>
      <c r="O67" s="1"/>
      <c r="P67" s="1"/>
      <c r="Q67" s="1"/>
      <c r="R67" s="1"/>
      <c r="S67" s="44"/>
      <c r="T67" s="1"/>
      <c r="U67" s="1"/>
      <c r="V67" s="1"/>
      <c r="W67" s="1"/>
      <c r="X67" s="1"/>
      <c r="Y67" s="1"/>
      <c r="Z67" s="1"/>
      <c r="AA67" s="1"/>
    </row>
    <row r="68" spans="2:27" x14ac:dyDescent="0.25">
      <c r="B68" s="70"/>
      <c r="C68" s="70"/>
      <c r="D68" s="160"/>
      <c r="E68" s="70"/>
      <c r="F68" s="70"/>
      <c r="G68" s="70"/>
      <c r="H68" s="70"/>
      <c r="I68" s="70"/>
      <c r="J68" s="70"/>
      <c r="K68" s="70"/>
      <c r="L68" s="70"/>
      <c r="M68" s="1"/>
      <c r="N68" s="1"/>
      <c r="O68" s="1"/>
      <c r="P68" s="1"/>
      <c r="Q68" s="1"/>
      <c r="R68" s="1"/>
      <c r="S68" s="44"/>
      <c r="T68" s="1"/>
      <c r="U68" s="1"/>
      <c r="V68" s="1"/>
      <c r="W68" s="1"/>
      <c r="X68" s="1"/>
      <c r="Y68" s="1"/>
      <c r="Z68" s="1"/>
      <c r="AA68" s="1"/>
    </row>
    <row r="69" spans="2:27" x14ac:dyDescent="0.25">
      <c r="B69" s="70"/>
      <c r="C69" s="70"/>
      <c r="D69" s="160"/>
      <c r="E69" s="70"/>
      <c r="F69" s="70"/>
      <c r="G69" s="70"/>
      <c r="H69" s="70"/>
      <c r="I69" s="70"/>
      <c r="J69" s="70"/>
      <c r="K69" s="70"/>
      <c r="L69" s="70"/>
      <c r="M69" s="1"/>
      <c r="N69" s="1"/>
      <c r="O69" s="1"/>
      <c r="P69" s="1"/>
      <c r="Q69" s="1"/>
      <c r="R69" s="1"/>
      <c r="S69" s="44"/>
      <c r="T69" s="1"/>
      <c r="U69" s="1"/>
      <c r="V69" s="1"/>
      <c r="W69" s="1"/>
      <c r="X69" s="1"/>
      <c r="Y69" s="1"/>
      <c r="Z69" s="1"/>
      <c r="AA69" s="1"/>
    </row>
    <row r="70" spans="2:27" x14ac:dyDescent="0.25">
      <c r="B70" s="70"/>
      <c r="C70" s="70"/>
      <c r="D70" s="160"/>
      <c r="E70" s="70"/>
      <c r="F70" s="70"/>
      <c r="G70" s="70"/>
      <c r="H70" s="70"/>
      <c r="I70" s="70"/>
      <c r="J70" s="70"/>
      <c r="K70" s="70"/>
      <c r="L70" s="70"/>
      <c r="M70" s="1"/>
      <c r="N70" s="1"/>
      <c r="O70" s="1"/>
      <c r="P70" s="1"/>
      <c r="Q70" s="1"/>
      <c r="R70" s="1"/>
      <c r="S70" s="44"/>
      <c r="T70" s="1"/>
      <c r="U70" s="1"/>
      <c r="V70" s="1"/>
      <c r="W70" s="1"/>
      <c r="X70" s="1"/>
      <c r="Y70" s="1"/>
      <c r="Z70" s="1"/>
      <c r="AA70" s="1"/>
    </row>
    <row r="71" spans="2:27" x14ac:dyDescent="0.25">
      <c r="B71" s="70"/>
      <c r="C71" s="70"/>
      <c r="D71" s="160"/>
      <c r="E71" s="70"/>
      <c r="F71" s="70"/>
      <c r="G71" s="70"/>
      <c r="H71" s="70"/>
      <c r="I71" s="70"/>
      <c r="J71" s="70"/>
      <c r="K71" s="70"/>
      <c r="L71" s="70"/>
      <c r="M71" s="1"/>
      <c r="N71" s="1"/>
      <c r="O71" s="1"/>
      <c r="P71" s="1"/>
      <c r="Q71" s="1"/>
      <c r="R71" s="1"/>
      <c r="S71" s="44"/>
      <c r="T71" s="1"/>
      <c r="U71" s="1"/>
      <c r="V71" s="1"/>
      <c r="W71" s="1"/>
      <c r="X71" s="1"/>
      <c r="Y71" s="1"/>
      <c r="Z71" s="1"/>
      <c r="AA71" s="1"/>
    </row>
    <row r="72" spans="2:27" x14ac:dyDescent="0.25">
      <c r="B72" s="70"/>
      <c r="C72" s="70"/>
      <c r="D72" s="160"/>
      <c r="E72" s="70"/>
      <c r="F72" s="70"/>
      <c r="G72" s="70"/>
      <c r="H72" s="70"/>
      <c r="I72" s="70"/>
      <c r="J72" s="70"/>
      <c r="K72" s="70"/>
      <c r="L72" s="70"/>
      <c r="M72" s="1"/>
      <c r="N72" s="1"/>
      <c r="O72" s="1"/>
      <c r="P72" s="1"/>
      <c r="Q72" s="1"/>
      <c r="R72" s="1"/>
      <c r="S72" s="44"/>
      <c r="T72" s="1"/>
      <c r="U72" s="1"/>
      <c r="V72" s="1"/>
      <c r="W72" s="1"/>
      <c r="X72" s="1"/>
      <c r="Y72" s="1"/>
      <c r="Z72" s="1"/>
      <c r="AA72" s="1"/>
    </row>
    <row r="73" spans="2:27" x14ac:dyDescent="0.25">
      <c r="B73" s="70"/>
      <c r="C73" s="70"/>
      <c r="I73" s="70"/>
      <c r="J73" s="70"/>
      <c r="K73" s="70"/>
      <c r="L73" s="70"/>
      <c r="M73" s="1"/>
      <c r="N73" s="1"/>
      <c r="O73" s="1"/>
      <c r="P73" s="1"/>
      <c r="Q73" s="1"/>
      <c r="R73" s="1"/>
      <c r="S73" s="44"/>
      <c r="T73" s="1"/>
      <c r="U73" s="1"/>
      <c r="V73" s="1"/>
      <c r="W73" s="1"/>
      <c r="X73" s="1"/>
      <c r="Y73" s="1"/>
      <c r="Z73" s="1"/>
      <c r="AA73" s="1"/>
    </row>
    <row r="74" spans="2:27" x14ac:dyDescent="0.25">
      <c r="B74" s="70"/>
      <c r="C74" s="70"/>
      <c r="I74" s="70"/>
      <c r="J74" s="70"/>
      <c r="K74" s="70"/>
      <c r="L74" s="70"/>
      <c r="M74" s="1"/>
      <c r="N74" s="1"/>
      <c r="O74" s="1"/>
      <c r="P74" s="1"/>
      <c r="Q74" s="1"/>
      <c r="R74" s="1"/>
      <c r="S74" s="44"/>
      <c r="T74" s="1"/>
      <c r="U74" s="1"/>
      <c r="V74" s="1"/>
      <c r="W74" s="1"/>
      <c r="X74" s="1"/>
      <c r="Y74" s="1"/>
      <c r="Z74" s="1"/>
      <c r="AA74" s="1"/>
    </row>
  </sheetData>
  <mergeCells count="15">
    <mergeCell ref="K55:K57"/>
    <mergeCell ref="J24:K24"/>
    <mergeCell ref="C1:I1"/>
    <mergeCell ref="V2:Y2"/>
    <mergeCell ref="A10:I10"/>
    <mergeCell ref="A14:A16"/>
    <mergeCell ref="B14:B16"/>
    <mergeCell ref="C14:I14"/>
    <mergeCell ref="M44:N44"/>
    <mergeCell ref="O44:P44"/>
    <mergeCell ref="C44:D44"/>
    <mergeCell ref="E44:F44"/>
    <mergeCell ref="G44:H44"/>
    <mergeCell ref="I44:J44"/>
    <mergeCell ref="K44:L44"/>
  </mergeCells>
  <pageMargins left="0.7" right="0.7" top="0.75" bottom="0.75" header="0.3" footer="0.3"/>
  <pageSetup scale="2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472B3F6C402443B4D78C39F8D54B3D" ma:contentTypeVersion="13" ma:contentTypeDescription="Create a new document." ma:contentTypeScope="" ma:versionID="a321d388432d4e1c0f3c22448367ec8a">
  <xsd:schema xmlns:xsd="http://www.w3.org/2001/XMLSchema" xmlns:xs="http://www.w3.org/2001/XMLSchema" xmlns:p="http://schemas.microsoft.com/office/2006/metadata/properties" xmlns:ns2="17076dea-e25b-4474-8f7c-aa2ee5cd0ad6" xmlns:ns3="08adef74-251f-42fc-9024-6df5c4e3f36b" targetNamespace="http://schemas.microsoft.com/office/2006/metadata/properties" ma:root="true" ma:fieldsID="9d7ee86558d7221253657acbc7cfe5e8" ns2:_="" ns3:_="">
    <xsd:import namespace="17076dea-e25b-4474-8f7c-aa2ee5cd0ad6"/>
    <xsd:import namespace="08adef74-251f-42fc-9024-6df5c4e3f36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076dea-e25b-4474-8f7c-aa2ee5cd0a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bf6974d-894c-4b76-94e9-da4eaeb0c3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adef74-251f-42fc-9024-6df5c4e3f36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0d2d6d2-f65b-4c89-ab29-d96283ed764a}" ma:internalName="TaxCatchAll" ma:showField="CatchAllData" ma:web="08adef74-251f-42fc-9024-6df5c4e3f3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076dea-e25b-4474-8f7c-aa2ee5cd0ad6">
      <Terms xmlns="http://schemas.microsoft.com/office/infopath/2007/PartnerControls"/>
    </lcf76f155ced4ddcb4097134ff3c332f>
    <TaxCatchAll xmlns="08adef74-251f-42fc-9024-6df5c4e3f36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2512A87-7F1D-4935-99F6-14A75E0C2B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076dea-e25b-4474-8f7c-aa2ee5cd0ad6"/>
    <ds:schemaRef ds:uri="08adef74-251f-42fc-9024-6df5c4e3f3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49BD7DF-88A7-4832-A77D-26B61F6EF5B4}">
  <ds:schemaRefs>
    <ds:schemaRef ds:uri="http://schemas.microsoft.com/office/2006/metadata/properties"/>
    <ds:schemaRef ds:uri="http://schemas.microsoft.com/office/infopath/2007/PartnerControls"/>
    <ds:schemaRef ds:uri="17076dea-e25b-4474-8f7c-aa2ee5cd0ad6"/>
    <ds:schemaRef ds:uri="08adef74-251f-42fc-9024-6df5c4e3f36b"/>
  </ds:schemaRefs>
</ds:datastoreItem>
</file>

<file path=customXml/itemProps3.xml><?xml version="1.0" encoding="utf-8"?>
<ds:datastoreItem xmlns:ds="http://schemas.openxmlformats.org/officeDocument/2006/customXml" ds:itemID="{620189F8-B331-4F26-BFD2-C63D9ECFEF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2023-2027</vt:lpstr>
      <vt:lpstr>'2023-2027'!Tekst6</vt:lpstr>
    </vt:vector>
  </TitlesOfParts>
  <Manager/>
  <Company>Sotsiaalministeerium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Andres Feldman</dc:creator>
  <cp:keywords/>
  <dc:description/>
  <cp:lastModifiedBy>Regina Sergejeva - SOM</cp:lastModifiedBy>
  <cp:revision/>
  <dcterms:created xsi:type="dcterms:W3CDTF">2015-03-18T14:42:54Z</dcterms:created>
  <dcterms:modified xsi:type="dcterms:W3CDTF">2025-02-17T12:52:37Z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delta_regDateTime">
    <vt:lpwstr>{reg. kpv}</vt:lpwstr>
  </property>
  <property fmtid="{D5CDD505-2E9C-101B-9397-08002B2CF9AE}" pid="4" name="delta_regNumber">
    <vt:lpwstr>{viit}</vt:lpwstr>
  </property>
  <property fmtid="{D5CDD505-2E9C-101B-9397-08002B2CF9AE}" pid="5" name="MSIP_Label_defa4170-0d19-0005-0004-bc88714345d2_Enabled">
    <vt:lpwstr>true</vt:lpwstr>
  </property>
  <property fmtid="{D5CDD505-2E9C-101B-9397-08002B2CF9AE}" pid="6" name="MSIP_Label_defa4170-0d19-0005-0004-bc88714345d2_SetDate">
    <vt:lpwstr>2024-12-17T17:38:52Z</vt:lpwstr>
  </property>
  <property fmtid="{D5CDD505-2E9C-101B-9397-08002B2CF9AE}" pid="7" name="MSIP_Label_defa4170-0d19-0005-0004-bc88714345d2_Method">
    <vt:lpwstr>Standard</vt:lpwstr>
  </property>
  <property fmtid="{D5CDD505-2E9C-101B-9397-08002B2CF9AE}" pid="8" name="MSIP_Label_defa4170-0d19-0005-0004-bc88714345d2_Name">
    <vt:lpwstr>defa4170-0d19-0005-0004-bc88714345d2</vt:lpwstr>
  </property>
  <property fmtid="{D5CDD505-2E9C-101B-9397-08002B2CF9AE}" pid="9" name="MSIP_Label_defa4170-0d19-0005-0004-bc88714345d2_SiteId">
    <vt:lpwstr>8fe098d2-428d-4bd4-9803-7195fe96f0e2</vt:lpwstr>
  </property>
  <property fmtid="{D5CDD505-2E9C-101B-9397-08002B2CF9AE}" pid="10" name="MSIP_Label_defa4170-0d19-0005-0004-bc88714345d2_ActionId">
    <vt:lpwstr>516d3a7f-38df-4e23-91dd-c68a260052dc</vt:lpwstr>
  </property>
  <property fmtid="{D5CDD505-2E9C-101B-9397-08002B2CF9AE}" pid="11" name="MSIP_Label_defa4170-0d19-0005-0004-bc88714345d2_ContentBits">
    <vt:lpwstr>0</vt:lpwstr>
  </property>
  <property fmtid="{D5CDD505-2E9C-101B-9397-08002B2CF9AE}" pid="12" name="ContentTypeId">
    <vt:lpwstr>0x0101009B472B3F6C402443B4D78C39F8D54B3D</vt:lpwstr>
  </property>
  <property fmtid="{D5CDD505-2E9C-101B-9397-08002B2CF9AE}" pid="13" name="MediaServiceImageTags">
    <vt:lpwstr/>
  </property>
</Properties>
</file>